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3.png" ContentType="image/png"/>
  <Override PartName="/xl/media/image2.png" ContentType="image/png"/>
  <Override PartName="/xl/media/image4.png" ContentType="image/png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comments2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Orçamento" sheetId="1" state="visible" r:id="rId2"/>
    <sheet name="Composição" sheetId="2" state="visible" r:id="rId3"/>
    <sheet name="Memorial_de_calculo" sheetId="3" state="visible" r:id="rId4"/>
    <sheet name="BDI" sheetId="4" state="visible" r:id="rId5"/>
    <sheet name="Cronograma" sheetId="5" state="visible" r:id="rId6"/>
    <sheet name="medição" sheetId="6" state="visible" r:id="rId7"/>
  </sheets>
  <definedNames>
    <definedName function="false" hidden="false" localSheetId="3" name="_xlnm.Print_Area" vbProcedure="false">BDI!$A$1:$E$49</definedName>
    <definedName function="false" hidden="false" localSheetId="1" name="_xlnm.Print_Area" vbProcedure="false">Composição!$B$1:$J$175</definedName>
    <definedName function="false" hidden="false" localSheetId="4" name="_xlnm.Print_Area" vbProcedure="false">Cronograma!$A$1:$N$31</definedName>
    <definedName function="false" hidden="false" localSheetId="5" name="_xlnm.Print_Area" vbProcedure="false">medição!$A$1:$O$29</definedName>
    <definedName function="false" hidden="false" localSheetId="0" name="_xlnm.Print_Area" vbProcedure="false">Orçamento!$A$1:$S$34</definedName>
    <definedName function="false" hidden="false" localSheetId="1" name="_xlnm.Print_Area" vbProcedure="false">Composição!$B$1:$J$174</definedName>
    <definedName function="false" hidden="false" localSheetId="1" name="_xlnm.Print_Area_0_0" vbProcedure="false">Composição!$B$2:$J$175</definedName>
    <definedName function="false" hidden="false" localSheetId="1" name="_xlnm.Print_Area_0_0_0" vbProcedure="false">Composição!$B$1:$J$72</definedName>
    <definedName function="false" hidden="false" localSheetId="4" name="_xlnm.Print_Area" vbProcedure="false">Cronograma!$A$1:$AC$31</definedName>
    <definedName function="false" hidden="false" localSheetId="5" name="_xlnm.Print_Area" vbProcedure="false">medição!$A$1:$O$30</definedName>
    <definedName function="false" hidden="false" localSheetId="5" name="_xlnm.Print_Area_0_0" vbProcedure="false">medição!$A$2:$O$16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H37" authorId="0">
      <text>
        <r>
          <rPr>
            <sz val="11"/>
            <color rgb="FF000000"/>
            <rFont val="Arial"/>
            <family val="0"/>
            <charset val="1"/>
          </rPr>
          <t xml:space="preserve">(ida e volta, dist. = 2 x 5 km, vel. = 35 km/h, t = 10/35). Número de árvores/dia =( 8-10/35)/2,1598 Deslocamento/árvores = 0,08</t>
        </r>
      </text>
    </comment>
    <comment ref="H38" authorId="0">
      <text>
        <r>
          <rPr>
            <sz val="11"/>
            <color rgb="FF000000"/>
            <rFont val="Arial"/>
            <family val="0"/>
            <charset val="1"/>
          </rPr>
          <t xml:space="preserve">(ida e volta, dist. = 2 x 5 km, vel. = 35 km/h, t = 10/35). Número de árvores/dia =( 8-10/35)/2,1598 Deslocamento/árvores = 0,08</t>
        </r>
      </text>
    </comment>
    <comment ref="H59" authorId="0">
      <text>
        <r>
          <rPr>
            <sz val="11"/>
            <color rgb="FF000000"/>
            <rFont val="Arial"/>
            <family val="0"/>
            <charset val="1"/>
          </rPr>
          <t xml:space="preserve">(ida e volta, dist. = 2 x 5 km, vel. = 35 km/h, t = 10/35). Número de árvores/dia =( 8-10/35)/5,219 Deslocamento/árvores = 0,1933</t>
        </r>
      </text>
    </comment>
    <comment ref="H60" authorId="0">
      <text>
        <r>
          <rPr>
            <sz val="11"/>
            <color rgb="FF000000"/>
            <rFont val="Arial"/>
            <family val="0"/>
            <charset val="1"/>
          </rPr>
          <t xml:space="preserve">(ida e volta, dist. = 2 x 5 km, vel. = 35 km/h, t = 10/35). Número de árvores/dia =( 8-10/35)/5,219 Deslocamento/árvores = 0,1933</t>
        </r>
      </text>
    </comment>
  </commentList>
</comments>
</file>

<file path=xl/sharedStrings.xml><?xml version="1.0" encoding="utf-8"?>
<sst xmlns="http://schemas.openxmlformats.org/spreadsheetml/2006/main" count="1052" uniqueCount="354">
  <si>
    <t xml:space="preserve">PLANILHA ORÇAMENTÁRIA: Serviço de poda de árvores com transporte de resíduos de poda</t>
  </si>
  <si>
    <t xml:space="preserve">SERVIÇO</t>
  </si>
  <si>
    <t xml:space="preserve"> PODA DE ÁRVORES COM TRANSPORTE DE RESÍDUOS DE PODA</t>
  </si>
  <si>
    <t xml:space="preserve">LOCAL</t>
  </si>
  <si>
    <t xml:space="preserve">DIVERSOS – MUNICÍPIO DE SANTA CRUZ DO SUL</t>
  </si>
  <si>
    <t xml:space="preserve">TOTAL LOTE 1</t>
  </si>
  <si>
    <t xml:space="preserve">TOTAL LOTE2</t>
  </si>
  <si>
    <t xml:space="preserve">DATA</t>
  </si>
  <si>
    <t xml:space="preserve">BDI</t>
  </si>
  <si>
    <t xml:space="preserve">Itens</t>
  </si>
  <si>
    <t xml:space="preserve">Fonte</t>
  </si>
  <si>
    <t xml:space="preserve">Código</t>
  </si>
  <si>
    <t xml:space="preserve">Data Preço</t>
  </si>
  <si>
    <t xml:space="preserve">Descrição</t>
  </si>
  <si>
    <t xml:space="preserve">Unidade</t>
  </si>
  <si>
    <t xml:space="preserve">QT</t>
  </si>
  <si>
    <t xml:space="preserve">Custo Unitário sem BDI  (R$)</t>
  </si>
  <si>
    <t xml:space="preserve">Custo Total sem BDI (R$)</t>
  </si>
  <si>
    <t xml:space="preserve">Custo Unitário com BDI</t>
  </si>
  <si>
    <t xml:space="preserve">Custo Total com BDI</t>
  </si>
  <si>
    <t xml:space="preserve">Material</t>
  </si>
  <si>
    <t xml:space="preserve">Mão de Obra</t>
  </si>
  <si>
    <t xml:space="preserve">Total</t>
  </si>
  <si>
    <t xml:space="preserve">Serviço de poda em altura, com transporte de resíduos</t>
  </si>
  <si>
    <t xml:space="preserve">1.1</t>
  </si>
  <si>
    <t xml:space="preserve">Comp. Própria</t>
  </si>
  <si>
    <t xml:space="preserve">CPU01</t>
  </si>
  <si>
    <t xml:space="preserve">7/25</t>
  </si>
  <si>
    <t xml:space="preserve">1. Diâmetro de tronco &lt; 0,2 m</t>
  </si>
  <si>
    <t xml:space="preserve">un </t>
  </si>
  <si>
    <t xml:space="preserve">1.2</t>
  </si>
  <si>
    <t xml:space="preserve">CPU02</t>
  </si>
  <si>
    <t xml:space="preserve">2. Diâmetro de tronco maior ou igual a 0,2 m e menor que 0,4 m</t>
  </si>
  <si>
    <t xml:space="preserve">1.3</t>
  </si>
  <si>
    <t xml:space="preserve">CPU03</t>
  </si>
  <si>
    <t xml:space="preserve">3. Diâmetro de tronco maior ou igual a 0,4 m e menor que 0,6 m</t>
  </si>
  <si>
    <t xml:space="preserve">1.4</t>
  </si>
  <si>
    <t xml:space="preserve">CPU04</t>
  </si>
  <si>
    <t xml:space="preserve">4. Diâmetro de tronco &gt; 0,6 m</t>
  </si>
  <si>
    <t xml:space="preserve">TOTAIS SEM BDI  </t>
  </si>
  <si>
    <t xml:space="preserve">TOTAIS COM BDI  </t>
  </si>
  <si>
    <t xml:space="preserve">ITEM 1 – PREÇO R$/UN</t>
  </si>
  <si>
    <t xml:space="preserve">Serviço de poda a partir do solo, com transporte de resíduos</t>
  </si>
  <si>
    <t xml:space="preserve">2.1</t>
  </si>
  <si>
    <t xml:space="preserve">CPU05</t>
  </si>
  <si>
    <t xml:space="preserve">5. Diâmetro de tronco &lt; 0,2 m</t>
  </si>
  <si>
    <t xml:space="preserve">2.2</t>
  </si>
  <si>
    <t xml:space="preserve">CPU06</t>
  </si>
  <si>
    <t xml:space="preserve">6. Diâmetro de tronco maior ou igual a 0,2 m e menor que 0,4 m</t>
  </si>
  <si>
    <t xml:space="preserve">2.3</t>
  </si>
  <si>
    <t xml:space="preserve">CPU07</t>
  </si>
  <si>
    <t xml:space="preserve">7. Diâmetro de tronco maior ou igual a 0,4 m e menor que 0,6 m</t>
  </si>
  <si>
    <t xml:space="preserve">2.4</t>
  </si>
  <si>
    <t xml:space="preserve">CPU08</t>
  </si>
  <si>
    <t xml:space="preserve">8. Diâmetro de tronco &gt; 0,6 m</t>
  </si>
  <si>
    <t xml:space="preserve">ITEM 2 – PREÇO R$/UN</t>
  </si>
  <si>
    <t xml:space="preserve">VALOR TOTAL DO LOTE</t>
  </si>
  <si>
    <t xml:space="preserve">FONTES DE PESQUISA DE PREÇOS</t>
  </si>
  <si>
    <t xml:space="preserve">SINAPI Publicizado em 10/10/2025 (mês de referência 09/2025)</t>
  </si>
  <si>
    <t xml:space="preserve">Santa Cruz do Sul, 10 de novembro de 2025.</t>
  </si>
  <si>
    <t xml:space="preserve">Felipe Flach Kislowski</t>
  </si>
  <si>
    <t xml:space="preserve">Vanir Ramos de Azevedo</t>
  </si>
  <si>
    <t xml:space="preserve">Biólogo – CRBio 75850/03-D</t>
  </si>
  <si>
    <t xml:space="preserve">Secretário Municipal de Planejamento </t>
  </si>
  <si>
    <t xml:space="preserve">Matrícula 18075</t>
  </si>
  <si>
    <t xml:space="preserve"> e Mobilidade Urbana</t>
  </si>
  <si>
    <t xml:space="preserve">DESCRIÇÃO DAS COMPOSIÇÕES</t>
  </si>
  <si>
    <t xml:space="preserve">SINAPI / RS – SEM DESONERAÇÃO – SET/2025</t>
  </si>
  <si>
    <t xml:space="preserve">Cód: CPU 001</t>
  </si>
  <si>
    <t xml:space="preserve">Serviço de poda em altura com transporte de resíduos, diâmetro de tronco &lt; 0,2 m </t>
  </si>
  <si>
    <t xml:space="preserve">Item: 1.1</t>
  </si>
  <si>
    <t xml:space="preserve">Unidade de medida: UNIDADE</t>
  </si>
  <si>
    <t xml:space="preserve">1.1.1 </t>
  </si>
  <si>
    <t xml:space="preserve">Poda em altura de árvore com diâmetro de tronco menor que 0,20 m (SINAPI 98532)</t>
  </si>
  <si>
    <t xml:space="preserve">Equipamento</t>
  </si>
  <si>
    <t xml:space="preserve">material</t>
  </si>
  <si>
    <t xml:space="preserve">mão de obra</t>
  </si>
  <si>
    <t xml:space="preserve">Controle</t>
  </si>
  <si>
    <t xml:space="preserve">TIPO</t>
  </si>
  <si>
    <t xml:space="preserve">CÓDIGO</t>
  </si>
  <si>
    <t xml:space="preserve">Descrição Básica</t>
  </si>
  <si>
    <t xml:space="preserve">Quantidade</t>
  </si>
  <si>
    <t xml:space="preserve">Custo Unit.</t>
  </si>
  <si>
    <t xml:space="preserve">Custo p/ Unidade</t>
  </si>
  <si>
    <t xml:space="preserve">C</t>
  </si>
  <si>
    <t xml:space="preserve">GUINDAUTO HIDRÁULICO, CAPACIDADE MÁXIMA DE CARGA 6200 KG, MOMENTO MÁXIMO DE CARGA 11,7 TM, ALCANCE MÁXIMO HORIZONTAL 9,70 M, INCLUSIVE CAMINHÃO TOCO PBT 16.000 KG, POTÊNCIA DE 189 CV - CHP DIURNO. AF_06/2014</t>
  </si>
  <si>
    <t xml:space="preserve">chp</t>
  </si>
  <si>
    <t xml:space="preserve">GUINDAUTO HIDRÁULICO, CAPACIDADE MÁXIMA DE CARGA 6200 KG, MOMENTO MÁXIMO DE CARGA 11,7 TM, ALCANCE MÁXIMO HORIZONTAL 9,70 M, INCLUSIVE CAMINHÃO TOCO PBT 16.000 KG, POTÊNCIA DE 189 CV - CHI DIURNO. AF_06/2014</t>
  </si>
  <si>
    <t xml:space="preserve">chi</t>
  </si>
  <si>
    <t xml:space="preserve">SERVENTE COM ENCARGOS COMPLEMENTARES</t>
  </si>
  <si>
    <t xml:space="preserve">hora</t>
  </si>
  <si>
    <t xml:space="preserve">JARDINEIRO COM ENCARGOS COMPLEMENTARES</t>
  </si>
  <si>
    <t xml:space="preserve">1.1.2. </t>
  </si>
  <si>
    <t xml:space="preserve">Deslocamento a partir da garagem ao local de serviço de poda em altura (composição)</t>
  </si>
  <si>
    <t xml:space="preserve">CAMINHÃO BASCULANTE 10 M3, TRUCADO CABINE SIMPLES, PESO BRUTO TOTAL 23.000 KG, CARGA ÚTIL MÁXIMA 15.935 KG, DISTÂNCIA ENTRE EIXOS 4,80 M, POTÊNCIA 2  30 CV INCLUSIVE CAÇAMBA METÁLICA - CHP DIURNO. AF_06/2014</t>
  </si>
  <si>
    <t xml:space="preserve">1.1.3. </t>
  </si>
  <si>
    <t xml:space="preserve">Transporte de resíduos de poda (composição)</t>
  </si>
  <si>
    <t xml:space="preserve">TRANSPORTE COM CAMINHÃO BASCULANTE DE 10 M³, EM VIA URBANA PAVIMENTADA, DMT ATÉ 30 KM (UNIDADE: M3XKM). AF_07/2020</t>
  </si>
  <si>
    <t xml:space="preserve">m³ x km</t>
  </si>
  <si>
    <t xml:space="preserve">Observação:</t>
  </si>
  <si>
    <t xml:space="preserve">Materiais e Equipamentos</t>
  </si>
  <si>
    <t xml:space="preserve">Custo Total Sem BDI</t>
  </si>
  <si>
    <t xml:space="preserve">BDI =</t>
  </si>
  <si>
    <t xml:space="preserve">PREÇO FINAL </t>
  </si>
  <si>
    <t xml:space="preserve">Cód: CPU 002</t>
  </si>
  <si>
    <t xml:space="preserve">Serviço de poda em altura com transporte de resíduos, diâmetro de tronco maior ou igual a 0,2 m e menor que 0,4 m</t>
  </si>
  <si>
    <t xml:space="preserve">Item: 1.2</t>
  </si>
  <si>
    <t xml:space="preserve">1.2.1</t>
  </si>
  <si>
    <t xml:space="preserve">Poda em altura de árvore com diâmetro de tronco maior ou igual a 0,20 m e menor que 0,40 m (SINAPI 98533)</t>
  </si>
  <si>
    <t xml:space="preserve">1.2.2</t>
  </si>
  <si>
    <t xml:space="preserve">1.2.3</t>
  </si>
  <si>
    <t xml:space="preserve">Subtotal:</t>
  </si>
  <si>
    <t xml:space="preserve">Custo Total </t>
  </si>
  <si>
    <t xml:space="preserve">Cód: CPU 003</t>
  </si>
  <si>
    <t xml:space="preserve">Serviço de poda em altura com transporte de resíduos, diâmetro de tronco maior ou igual a 0,4 m e menor que 0,6 m</t>
  </si>
  <si>
    <t xml:space="preserve">Item: 1.3</t>
  </si>
  <si>
    <t xml:space="preserve">1.3.1</t>
  </si>
  <si>
    <t xml:space="preserve">Poda em altura de árvore com diâmetro de tronco maior ou igual a 0,40 m e menor que 0,60 m (SINAPI 98534)</t>
  </si>
  <si>
    <t xml:space="preserve">1.3.2</t>
  </si>
  <si>
    <t xml:space="preserve">Deslocamento a partir da garagem ao local de serviço de poda em altura (ida e volta, dist. = 2 x 5 km, vel. = 35 km/h)</t>
  </si>
  <si>
    <t xml:space="preserve">1.3.3</t>
  </si>
  <si>
    <t xml:space="preserve">Transporte de resíduos de poda</t>
  </si>
  <si>
    <t xml:space="preserve">Cód: CPU 004</t>
  </si>
  <si>
    <t xml:space="preserve">Serviço de poda em altura com transporte de resíduos, diâmetro de tronco maior ou igual a 0,6 m</t>
  </si>
  <si>
    <t xml:space="preserve">Item: 1.4</t>
  </si>
  <si>
    <t xml:space="preserve">1.4.1</t>
  </si>
  <si>
    <t xml:space="preserve">Poda em altura de árvore com diâmetro de tronco maior ou igual a 0,60 m (SINAPI 98535 Adapatado)</t>
  </si>
  <si>
    <t xml:space="preserve">88316 Adaptado</t>
  </si>
  <si>
    <t xml:space="preserve">88441 adaptado</t>
  </si>
  <si>
    <t xml:space="preserve">1.4.2</t>
  </si>
  <si>
    <t xml:space="preserve">Composição</t>
  </si>
  <si>
    <t xml:space="preserve">1.4.3</t>
  </si>
  <si>
    <t xml:space="preserve">Cód: CPU 005</t>
  </si>
  <si>
    <t xml:space="preserve">Serviço de poda a partir do solo, com transporte de resíduos, com diâmetro de tronco menor que 0,20 m</t>
  </si>
  <si>
    <t xml:space="preserve">Item:2.1</t>
  </si>
  <si>
    <t xml:space="preserve">2.1.1</t>
  </si>
  <si>
    <t xml:space="preserve">Poda em solo de árvore com diâmetro de tronco menor que 0,20 m</t>
  </si>
  <si>
    <t xml:space="preserve">2.1.2</t>
  </si>
  <si>
    <t xml:space="preserve">Deslocamento a partir da garagem ao local de serviço de poda em solo (ida e volta, dist. = 2 x 5 km, vel. = 35 km/h)</t>
  </si>
  <si>
    <t xml:space="preserve">2.1.3</t>
  </si>
  <si>
    <t xml:space="preserve">Cód: CPU 006</t>
  </si>
  <si>
    <t xml:space="preserve">Serviço de poda a partir do solo, com transporte de resíduos, diâmetro de tronco maior ou igual a 0,2m e menor que 0,4 m</t>
  </si>
  <si>
    <t xml:space="preserve">Item:2.2</t>
  </si>
  <si>
    <t xml:space="preserve">2.2.1</t>
  </si>
  <si>
    <t xml:space="preserve">Poda em solo de árvore com diâmetro de tronco maior ou igual a 0,20 m e menor que 0,40 m</t>
  </si>
  <si>
    <t xml:space="preserve">2.2.2</t>
  </si>
  <si>
    <t xml:space="preserve">2.2.3</t>
  </si>
  <si>
    <t xml:space="preserve">Cód: CPU 007</t>
  </si>
  <si>
    <t xml:space="preserve">Serviço de poda em solo com transporte de resíduos, diâmetro de tronco maior ou igual a 0,4m e menor que 0,6 m</t>
  </si>
  <si>
    <t xml:space="preserve">Item:2.3</t>
  </si>
  <si>
    <t xml:space="preserve">2.3.1</t>
  </si>
  <si>
    <t xml:space="preserve">Poda em solo de árvore com diâmetro de tronco maior ou igual a 0,40 m e menor que 0,60 m</t>
  </si>
  <si>
    <t xml:space="preserve">2.3.2</t>
  </si>
  <si>
    <t xml:space="preserve">2.3.3</t>
  </si>
  <si>
    <t xml:space="preserve">Cód: CPU 008</t>
  </si>
  <si>
    <t xml:space="preserve">Serviço de poda em solo com transporte de resíduos, diâmetro de tronco maior ou igual a 0,6 m</t>
  </si>
  <si>
    <t xml:space="preserve">Item:2.4</t>
  </si>
  <si>
    <t xml:space="preserve">UNIDADE</t>
  </si>
  <si>
    <t xml:space="preserve">2.4.1</t>
  </si>
  <si>
    <t xml:space="preserve">8.1. Poda em solo de árvore com diâmetro de tronco maior ou igual 0,60 m</t>
  </si>
  <si>
    <t xml:space="preserve">2.4.2</t>
  </si>
  <si>
    <t xml:space="preserve">8.2. Deslocamento a partir da garagem ao local de serviço de poda em solo (ida e volta, dist. = 2 x 5 km, vel. = 35 km/h)</t>
  </si>
  <si>
    <t xml:space="preserve">2.4.3</t>
  </si>
  <si>
    <t xml:space="preserve">8.3. Transporte de resíduos de poda</t>
  </si>
  <si>
    <t xml:space="preserve">MEMÓRIA DE CÁLCULO PARA COMPOSIÇÕES</t>
  </si>
  <si>
    <t xml:space="preserve">TOMADOR: PREFEITURA MUNICIPAL DE SANTA CRUZ DO SUL</t>
  </si>
  <si>
    <t xml:space="preserve">NOME DA OBRA/SERVIÇO: Poda Programada</t>
  </si>
  <si>
    <t xml:space="preserve">OBJETO: Podas em arborização pública e trasporte dos resíduos até aterro licenciado.</t>
  </si>
  <si>
    <t xml:space="preserve">CONTRIBUIÇÃO PREVIDENCIÁRIA: ORÇAMENTO SEM A DESONERAÇÃO PREVISTA NA LEI 12.844/2013</t>
  </si>
  <si>
    <t xml:space="preserve">MEMÓRIA DE CÁLCULO</t>
  </si>
  <si>
    <t xml:space="preserve">ITEM</t>
  </si>
  <si>
    <t xml:space="preserve">SERVIÇOS</t>
  </si>
  <si>
    <t xml:space="preserve">UNID.</t>
  </si>
  <si>
    <t xml:space="preserve">QTDE.</t>
  </si>
  <si>
    <t xml:space="preserve">DESCRIÇÃO</t>
  </si>
  <si>
    <t xml:space="preserve">SERVIÇO DE PODA EM ALTURA COM TRANSPORTE DE RESÍDUOS, DIÂMETRO DE TRONCO &lt; 0,2 M </t>
  </si>
  <si>
    <t xml:space="preserve">1.1.</t>
  </si>
  <si>
    <t xml:space="preserve">1.1.1</t>
  </si>
  <si>
    <t xml:space="preserve">Vide composição SINAPI 98532</t>
  </si>
  <si>
    <t xml:space="preserve">1.1.2</t>
  </si>
  <si>
    <t xml:space="preserve">1.1.3</t>
  </si>
  <si>
    <t xml:space="preserve">ida e volta, dist. = 2 x 5 km, vel. = 35 km/h, t = 10/35). Número de árvores/dia:(( 8-10/35)/0,6921)=11. Total deslocamentos necessários: 1500/11 = 135. Tempo em deslocamento: 135*(10/35). Tempo de Deslocamentos/Árvores=(135*(10/35))/1500</t>
  </si>
  <si>
    <t xml:space="preserve">DMT= Distância Centróide zona Urbana x Aterro = 7613 m. Adotado 8km. Volume estimado DAP &lt;0,2 = 0,2 m³
Ida e retorno ao local da poda (8km x 2) x Volume/árvore (0,2). Volumetria estipulada após análise de Inventários Florestais submetidos à Sec. Municipal de Meio Ambiente, não havendo estudo ou fonte confiável de estimativa para volumetria relacionada</t>
  </si>
  <si>
    <t xml:space="preserve">SERVIÇO DE PODA EM ALTURA COM TRANSPORTE DE RESÍDUOS, DIÂMETRO DE TRONCO MAIOR OU IGUAL A 0,2 M E MENOR QUE 0,4 M</t>
  </si>
  <si>
    <t xml:space="preserve">2.1. Poda em altura de árvore com diâmetro de tronco maior ou igual a 0,20 m e menor que 0,40 m (SINAPI 98533)</t>
  </si>
  <si>
    <t xml:space="preserve">Vide composiçãoSINAPII 98533</t>
  </si>
  <si>
    <t xml:space="preserve">2.1.4</t>
  </si>
  <si>
    <t xml:space="preserve">ida e volta, dist. = 2 x 5 km, vel. = 35 km/h, t = 10/35). Número de árvores/dia:(( 8-10/35)/2,1598). Total deslocamentos necessários: 1500/n° arvores dia=420. Tempo em deslocamento: 420*(10/35). Tempo de Deslocamentos/Árvores=(420*(10/35))/1500</t>
  </si>
  <si>
    <t xml:space="preserve">DMT= Distância Centróide zona Urbana x Aterro = 7613 m. Adotado 8km. Volume estimado DAP 0,2 – 0,4 = 0,4 m³. Ida ao local + Depósito no aterro + volta à garagem ou ao local de poda. DMTx3*Volume/árvore. Volumetria estipulada após análise de Inventários Florestais submetidos à Sec. Municipal de Meio Ambiente, não havendo estudo ou fonte confiável de estimativa para volumetria relacionada</t>
  </si>
  <si>
    <t xml:space="preserve">SERVIÇO DE PODA EM ALTURA COM TRANSPORTE DE RESÍDUOS, DIÂMETRO DE TRONCO MAIOR OU IGUAL A 0,4 M E MENOR QUE 0,6 M</t>
  </si>
  <si>
    <t xml:space="preserve">3.1</t>
  </si>
  <si>
    <t xml:space="preserve">3.1.1</t>
  </si>
  <si>
    <t xml:space="preserve">Vide composiçãoSINAPII 98534</t>
  </si>
  <si>
    <t xml:space="preserve">3.1.2</t>
  </si>
  <si>
    <t xml:space="preserve">3.1.3</t>
  </si>
  <si>
    <t xml:space="preserve">3.1.4</t>
  </si>
  <si>
    <t xml:space="preserve">3.2</t>
  </si>
  <si>
    <t xml:space="preserve">3.2.1</t>
  </si>
  <si>
    <t xml:space="preserve">ida e volta, dist. = 2 x 5 km, vel. = 35 km/h, t = 10/35). Número de árvores/dia:(( 8-10/35)/5,2190). Total deslocamentos necessários: 120/n° arvores dia=82. Tempo em deslocamento: 82*(10/35). Tempo de Deslocamentos/Árvores=(82*(10/35))/120</t>
  </si>
  <si>
    <t xml:space="preserve">3.2.2</t>
  </si>
  <si>
    <t xml:space="preserve">3.3</t>
  </si>
  <si>
    <t xml:space="preserve">3.3.1</t>
  </si>
  <si>
    <t xml:space="preserve">DMT = Distância Centróide zona Urbana x Aterro = 7613 m. Adotado 8km. Volume estimado DAP 0,2 – 0,4 = 0,8 m³. Volumetria estipulada após análise de Inventários Florestais submetidos à Sec. Municipal de Meio Ambiente, não havendo estudo ou fonte confiável de estimativa para volumetria relacionada
Ida ao local + Depósito no aterro + volta à garagem ou ao local de poda. DMTx3*Volume/árvore.</t>
  </si>
  <si>
    <t xml:space="preserve">SERVIÇO DE PODA EM ALTURA COM TRANSPORTE DE RESÍDUOS, DIÂMETRO DE TRONCO MAIOR OU IGUAL A 0,6 M</t>
  </si>
  <si>
    <t xml:space="preserve">4.1</t>
  </si>
  <si>
    <t xml:space="preserve">Poda em altura de árvore com diâmetro de tronco maior ou igual a 0,60 m (SINAPI 98535 Adaptado)</t>
  </si>
  <si>
    <t xml:space="preserve">4.1.1</t>
  </si>
  <si>
    <t xml:space="preserve">Vide composição SINAPI 98535</t>
  </si>
  <si>
    <t xml:space="preserve">4.1.2</t>
  </si>
  <si>
    <t xml:space="preserve">4.1.3</t>
  </si>
  <si>
    <t xml:space="preserve">Estimado. Adaptado de Sinapi 98535. O tempo estimado na composição original é de 8,79 horas. Não condizente com informações apuradas com a Secretaria Municipal de Meio Ambiente.</t>
  </si>
  <si>
    <t xml:space="preserve">4.1.4</t>
  </si>
  <si>
    <t xml:space="preserve">4.2</t>
  </si>
  <si>
    <t xml:space="preserve">4.2.1</t>
  </si>
  <si>
    <t xml:space="preserve">ida e volta, dist. = 2 x 5 km, vel. = 35 km/h, t = 10/35). Número de árvores/dia:(( 8-10/35)/7,7143). Total deslocamentos necessários: 80/n° arvores dia=80. Tempo em deslocamento: 80*(10/35). Tempo de Deslocamentos/Árvores=(80*(10/35))/80</t>
  </si>
  <si>
    <t xml:space="preserve">4.2.2</t>
  </si>
  <si>
    <t xml:space="preserve">4.3</t>
  </si>
  <si>
    <t xml:space="preserve">4.3.1</t>
  </si>
  <si>
    <t xml:space="preserve">DMT= Distância Centróide zona Urbana x Aterro = 7613 m. Adotado 8km. Volume estimado DAP 0,2 – 0,4 = 1 m³. Volumetria estipulada após análise de Inventários Florestais submetidos à Sec. Municipal de Meio Ambiente, não havendo estudo ou fonte confiável de estimativa para volumetria relacionada ao DAP.
Ida ao local + Depósito no aterro + volta à garagem ou ao local de poda. DMTx3*Volume/árvore.</t>
  </si>
  <si>
    <t xml:space="preserve">5.1</t>
  </si>
  <si>
    <t xml:space="preserve">Serviço de poda do nível do solo, diâmetro de tronco menor que 0,2m</t>
  </si>
  <si>
    <t xml:space="preserve">Adaptado a partir de SINAPI 98532</t>
  </si>
  <si>
    <t xml:space="preserve">5.1.1</t>
  </si>
  <si>
    <t xml:space="preserve">Carga horária obtida via SINAPI 98532</t>
  </si>
  <si>
    <t xml:space="preserve">5.1.2</t>
  </si>
  <si>
    <t xml:space="preserve">5.2</t>
  </si>
  <si>
    <t xml:space="preserve">5.2.1</t>
  </si>
  <si>
    <t xml:space="preserve">5.3</t>
  </si>
  <si>
    <t xml:space="preserve">5.3.1</t>
  </si>
  <si>
    <t xml:space="preserve">DMT= Distância Centróide zona Urbana x Aterro = 7613 m. Adotado 8km. Volume estimado DAP &lt;0,2 = 0,2 m³
Ida e retorno ao local da poda (8km x 2) x Volume/árvore (0,2)</t>
  </si>
  <si>
    <t xml:space="preserve">Serviço de poda a partir do solo, com transporte de resíduos,, diâmetro de tronco maior ou igual a 0,2m e menor que 0,4 m</t>
  </si>
  <si>
    <t xml:space="preserve">6.1</t>
  </si>
  <si>
    <t xml:space="preserve">Serviço de poda a partir do solo, diâmetro de tronco maior ou igual a 0,2m e menor que 0,4 m</t>
  </si>
  <si>
    <t xml:space="preserve">Adaptado a partir de SINAPI 98533</t>
  </si>
  <si>
    <t xml:space="preserve">6.1.1</t>
  </si>
  <si>
    <t xml:space="preserve">Carga horária estipulada em 2h/ árvore. Diminuição em relação ao SINAPI 98533 se deve à ausência de caminhão cesto (guindauto) e respectivos trabalhos de preparação do entorno.</t>
  </si>
  <si>
    <t xml:space="preserve">6.1.2</t>
  </si>
  <si>
    <t xml:space="preserve">6.2</t>
  </si>
  <si>
    <t xml:space="preserve">Deslocamento a partir da garagem ao local de serviço de poda (composição).</t>
  </si>
  <si>
    <t xml:space="preserve">6.2.1</t>
  </si>
  <si>
    <t xml:space="preserve">ida e volta, dist. = 2 x 5 km, vel. = 35 km/h, t = 10/35). Número de árvores/dia:(( 8-10/35)/2,0). Total deslocamentos necessários: 1500/n° arvores dia. Tempo em deslocamento: Desloc*(10/35). Tempo de Deslocamentos/Árvores=(111,2/1500).</t>
  </si>
  <si>
    <t xml:space="preserve">6.3</t>
  </si>
  <si>
    <t xml:space="preserve">6.3.1</t>
  </si>
  <si>
    <t xml:space="preserve">DMT= Distância Centróide zona Urbana x Aterro = 7613 m. Adotado 8km. Volume estimado DAP 0,2 – 0,4 = 0,4 m³
Ida ao local + Depósito no aterro + volta à garagem ou ao local de poda. DMTx3*Volume/árvore.</t>
  </si>
  <si>
    <t xml:space="preserve">7.1</t>
  </si>
  <si>
    <t xml:space="preserve">7.1.1</t>
  </si>
  <si>
    <t xml:space="preserve">Adaptado de SINAPI 98534</t>
  </si>
  <si>
    <t xml:space="preserve">7.1.2</t>
  </si>
  <si>
    <t xml:space="preserve">Vide composição SINAPI 98534</t>
  </si>
  <si>
    <t xml:space="preserve">7.2</t>
  </si>
  <si>
    <t xml:space="preserve">7.2.1</t>
  </si>
  <si>
    <t xml:space="preserve">Ida e volta, dist. = 2 x 5 km, vel. = 35 km/h, t = 10/35). Número de árvores/dia:(( 8-10/35)/5,2190). Total deslocamentos necessários: 80/n° arvores dia=55. Tempo em deslocamento: 54,1229*(10/35)= 15,4637. Tempo de Deslocamentos/Árvores=(15,4637/80)</t>
  </si>
  <si>
    <t xml:space="preserve">7.3</t>
  </si>
  <si>
    <t xml:space="preserve">7.3.1</t>
  </si>
  <si>
    <t xml:space="preserve">DMT= Distância Centróide zona Urbana x Aterro = 7613 m. Adotado 8km. Volume estimado DAP 0,2 – 0,4 = 0,8 m³.
Volumetria estipulada após análise de Inventários Florestais submetidos à Sec. Municipal de Meio Ambiente, não havendo estudo ou fonte confiável de estimativa para volumetria relacionada.
Ida ao local + Depósito no aterro + volta à garagem ou ao local de poda. DMTx3*Volume/árvore.</t>
  </si>
  <si>
    <t xml:space="preserve">8.1</t>
  </si>
  <si>
    <t xml:space="preserve">8.1.1</t>
  </si>
  <si>
    <t xml:space="preserve">8.1.2</t>
  </si>
  <si>
    <t xml:space="preserve">8.2</t>
  </si>
  <si>
    <t xml:space="preserve">8.2.1</t>
  </si>
  <si>
    <t xml:space="preserve">ida e volta, dist. = 2 x 5 km, vel. = 35 km/h, t = 10/35). Número de árvores/dia:(( 8-10/35)/7,7143). Total deslocamentos necessários: 10/n° arvores dia=10. Tempo em deslocamento: 10*(10/35). Tempo de Deslocamentos/Árvores=(10*(10/35))/10</t>
  </si>
  <si>
    <t xml:space="preserve">8.3</t>
  </si>
  <si>
    <t xml:space="preserve">8.3.1</t>
  </si>
  <si>
    <t xml:space="preserve">PARÂMETROS DE BDI DE ACORDO COM O ACÓRDÃO 2.622/2013 – TCU – PLENÁRIO</t>
  </si>
  <si>
    <t xml:space="preserve">LIMPEZA URBANA</t>
  </si>
  <si>
    <t xml:space="preserve">ITEM COMPONENTE DO BDI</t>
  </si>
  <si>
    <t xml:space="preserve">TAXAS DE BDI (%)</t>
  </si>
  <si>
    <t xml:space="preserve">Valores Propostos (%)</t>
  </si>
  <si>
    <t xml:space="preserve">1º Quartil</t>
  </si>
  <si>
    <t xml:space="preserve">Médio</t>
  </si>
  <si>
    <t xml:space="preserve">3º Quartil</t>
  </si>
  <si>
    <t xml:space="preserve">Administração Central (AC)</t>
  </si>
  <si>
    <t xml:space="preserve">Seguro (S) e Garantia (G)</t>
  </si>
  <si>
    <t xml:space="preserve">(((1+E15+E16)*(1+E17)*(1+E18))/(1-E19)-1)*100</t>
  </si>
  <si>
    <t xml:space="preserve">Despesas financeiras (DF)</t>
  </si>
  <si>
    <t xml:space="preserve">-</t>
  </si>
  <si>
    <t xml:space="preserve">Lucro (L)</t>
  </si>
  <si>
    <t xml:space="preserve">Tributos - COFINS - PIS - ISS - CPRB (T)</t>
  </si>
  <si>
    <t xml:space="preserve">Conforme legislação específica</t>
  </si>
  <si>
    <t xml:space="preserve">TOTAIS</t>
  </si>
  <si>
    <t xml:space="preserve">Adotado (calculado)</t>
  </si>
  <si>
    <t xml:space="preserve">Limites de aceitabilidade do BDI sem justificativas</t>
  </si>
  <si>
    <t xml:space="preserve">SELIC=</t>
  </si>
  <si>
    <t xml:space="preserve">BDI CALCULADO SEM DESONERAÇÃO (%)</t>
  </si>
  <si>
    <t xml:space="preserve">DF=</t>
  </si>
  <si>
    <t xml:space="preserve">Observações:</t>
  </si>
  <si>
    <r>
      <rPr>
        <sz val="10"/>
        <color rgb="FF000000"/>
        <rFont val="Arial"/>
        <family val="2"/>
        <charset val="1"/>
      </rPr>
      <t xml:space="preserve">1) O percentual do BDI (25,44%) quando calculado SEM  DESONERAÇÃO</t>
    </r>
    <r>
      <rPr>
        <sz val="10"/>
        <color rgb="FF000000"/>
        <rFont val="Calibri"/>
        <family val="2"/>
        <charset val="1"/>
      </rPr>
      <t xml:space="preserve"> atende aos limites estipulados pelo Acórdão 2.622/2013.</t>
    </r>
  </si>
  <si>
    <t xml:space="preserve">2) O resultado do cálculo do percentual de BDI COM DESONERAÇÃO é superior ao limite estipulado pelo Acórdão 2.622/2013 devido a soma de 4,5% (CPRB – Contribuição Previdenciária sobre a Receita Bruta, conforme Lei 13.161/2015) no item Tributos. </t>
  </si>
  <si>
    <t xml:space="preserve">FÓRMULA UTILIZADA PARA O CÁLCULO (ACÓRDÃO 2.622/2013 – TCU – PLENÁRIO):</t>
  </si>
  <si>
    <t xml:space="preserve">BDI ={ [(1+AC+S+G)x(1+DF)x(1+L)]/(1-T)}-1</t>
  </si>
  <si>
    <t xml:space="preserve">Parâmetros adotados para o componente Tributos (T):</t>
  </si>
  <si>
    <t xml:space="preserve">COFINS: 3,00%</t>
  </si>
  <si>
    <t xml:space="preserve">PIS= 0,65%</t>
  </si>
  <si>
    <t xml:space="preserve">ISS= 2,00%</t>
  </si>
  <si>
    <t xml:space="preserve">Total de Tributos (T)= 5,65%</t>
  </si>
  <si>
    <t xml:space="preserve">Parâmetros adotados para o componente Despesas Financeiras (DF):</t>
  </si>
  <si>
    <t xml:space="preserve">CÁLCULO DAS DESPESAS FINANCEIRAS (DF)</t>
  </si>
  <si>
    <r>
      <rPr>
        <b val="true"/>
        <sz val="10"/>
        <rFont val="Calibri"/>
        <family val="2"/>
        <charset val="1"/>
      </rPr>
      <t xml:space="preserve">DF=[ (1+(SELIC/100))</t>
    </r>
    <r>
      <rPr>
        <b val="true"/>
        <vertAlign val="superscript"/>
        <sz val="10"/>
        <rFont val="Calibri"/>
        <family val="2"/>
        <charset val="1"/>
      </rPr>
      <t xml:space="preserve">DU/252 </t>
    </r>
    <r>
      <rPr>
        <b val="true"/>
        <sz val="10"/>
        <rFont val="Calibri"/>
        <family val="2"/>
        <charset val="1"/>
      </rPr>
      <t xml:space="preserve">-1 ] x 100</t>
    </r>
  </si>
  <si>
    <t xml:space="preserve">SELIC (%)</t>
  </si>
  <si>
    <t xml:space="preserve">SELIC: Taxa SELIC  vigente em outubro de 2025= 15,00%;</t>
  </si>
  <si>
    <t xml:space="preserve">DU (DIAS ÚTEIS)</t>
  </si>
  <si>
    <t xml:space="preserve">DU= Número de dias úteis decorridos entre a data da medição e a data do pagamento mensal. Considerou-se uma média de 20 dias úteis até o pagamento.</t>
  </si>
  <si>
    <t xml:space="preserve">DF(%)</t>
  </si>
  <si>
    <t xml:space="preserve">Para o cálculo do BDI, o percentual de ISS é o produto da multiplicação do percentual considerado do serviço pela alíquota de ISS.</t>
  </si>
  <si>
    <r>
      <rPr>
        <sz val="10"/>
        <rFont val="Calibri"/>
        <family val="2"/>
        <charset val="1"/>
      </rPr>
      <t xml:space="preserve">Declaro para os devidos fins que, conforme legislação tributária municipal, a alíquota para o cálculo do ISS para obras de serviço LIMPEZA DE ÁREAS VERDES é de </t>
    </r>
    <r>
      <rPr>
        <b val="true"/>
        <sz val="10"/>
        <rFont val="Calibri"/>
        <family val="2"/>
        <charset val="1"/>
      </rPr>
      <t xml:space="preserve">2,00%</t>
    </r>
    <r>
      <rPr>
        <sz val="10"/>
        <rFont val="Calibri"/>
        <family val="2"/>
        <charset val="1"/>
      </rPr>
      <t xml:space="preserve"> e, no caso presente o percentual considerado do preço do serviço corresponde a </t>
    </r>
    <r>
      <rPr>
        <b val="true"/>
        <sz val="10"/>
        <rFont val="Calibri"/>
        <family val="2"/>
        <charset val="1"/>
      </rPr>
      <t xml:space="preserve">100,00%</t>
    </r>
    <r>
      <rPr>
        <sz val="10"/>
        <rFont val="Calibri"/>
        <family val="2"/>
        <charset val="1"/>
      </rPr>
      <t xml:space="preserve"> em relação ao preço total orçado, resultando, para efeito de cálculo de BDI, um percentual de ISS de </t>
    </r>
    <r>
      <rPr>
        <b val="true"/>
        <sz val="10"/>
        <rFont val="Calibri"/>
        <family val="2"/>
        <charset val="1"/>
      </rPr>
      <t xml:space="preserve">2,00%</t>
    </r>
    <r>
      <rPr>
        <sz val="10"/>
        <rFont val="Calibri"/>
        <family val="2"/>
        <charset val="1"/>
      </rPr>
      <t xml:space="preserve">.</t>
    </r>
  </si>
  <si>
    <r>
      <rPr>
        <sz val="10"/>
        <rFont val="Calibri"/>
        <family val="2"/>
        <charset val="1"/>
      </rPr>
      <t xml:space="preserve">Declaro para os devidos fins que o regime de Contribuição Previdenciária adotado para elaboração do orçamento foi  </t>
    </r>
    <r>
      <rPr>
        <b val="true"/>
        <sz val="10"/>
        <rFont val="Calibri"/>
        <family val="2"/>
        <charset val="1"/>
      </rPr>
      <t xml:space="preserve">SEM DESONERAÇÃO</t>
    </r>
    <r>
      <rPr>
        <sz val="10"/>
        <rFont val="Calibri"/>
        <family val="2"/>
        <charset val="1"/>
      </rPr>
      <t xml:space="preserve">, e que esta é a alternativa mais adequada para a Administração Pública, por conduzir a preços mais vantajosos.</t>
    </r>
  </si>
  <si>
    <t xml:space="preserve">CRONOGRAMA FÍSICO-FINANCEIRO: Serviço de poda de árvores com transporte de resíduos de poda</t>
  </si>
  <si>
    <t xml:space="preserve">Custo total </t>
  </si>
  <si>
    <t xml:space="preserve">1° Mês</t>
  </si>
  <si>
    <t xml:space="preserve">2° Mês</t>
  </si>
  <si>
    <t xml:space="preserve">3° Mês</t>
  </si>
  <si>
    <t xml:space="preserve">4° Mês</t>
  </si>
  <si>
    <t xml:space="preserve">5° Mês</t>
  </si>
  <si>
    <t xml:space="preserve">6° Mês</t>
  </si>
  <si>
    <t xml:space="preserve">(com BDI)</t>
  </si>
  <si>
    <t xml:space="preserve">Valor</t>
  </si>
  <si>
    <t xml:space="preserve">% do item</t>
  </si>
  <si>
    <t xml:space="preserve">Total mensal</t>
  </si>
  <si>
    <t xml:space="preserve">Acumulado</t>
  </si>
  <si>
    <t xml:space="preserve">7° Mês</t>
  </si>
  <si>
    <t xml:space="preserve">8° Mês</t>
  </si>
  <si>
    <t xml:space="preserve">9° Mês</t>
  </si>
  <si>
    <t xml:space="preserve">10° Mês</t>
  </si>
  <si>
    <t xml:space="preserve">11° Mês</t>
  </si>
  <si>
    <t xml:space="preserve">12° Mês</t>
  </si>
  <si>
    <t xml:space="preserve">VALOR DO LOTE</t>
  </si>
  <si>
    <t xml:space="preserve">TOTAL</t>
  </si>
  <si>
    <t xml:space="preserve">ANEXO I (Termo de Referência)</t>
  </si>
  <si>
    <t xml:space="preserve">RELATÓRIO DE EXECUÇÃO DOS SERVIÇOS DE PODA</t>
  </si>
  <si>
    <t xml:space="preserve">SOLICITANTE:</t>
  </si>
  <si>
    <t xml:space="preserve">SECRETARIA MUNICIPAL DE SERVIÇOS PÚBLICOS</t>
  </si>
  <si>
    <t xml:space="preserve">data da solicitação</t>
  </si>
  <si>
    <t xml:space="preserve">nº do empenho</t>
  </si>
  <si>
    <t xml:space="preserve">UN</t>
  </si>
  <si>
    <t xml:space="preserve">TIPO DE PODA</t>
  </si>
  <si>
    <t xml:space="preserve">QT empenhada</t>
  </si>
  <si>
    <t xml:space="preserve">PREÇO UNITÁRIO COM BDI (R$)</t>
  </si>
  <si>
    <t xml:space="preserve">QT executado</t>
  </si>
  <si>
    <t xml:space="preserve">altura</t>
  </si>
  <si>
    <t xml:space="preserve">solo</t>
  </si>
  <si>
    <t xml:space="preserve">MATERIAL</t>
  </si>
  <si>
    <t xml:space="preserve">MÃO DE OBRA</t>
  </si>
  <si>
    <t xml:space="preserve">árvore</t>
  </si>
  <si>
    <t xml:space="preserve">RELATÓRIO FOTOGRÁFICO DO LOCAL ANTES DOS SERVIÇOS</t>
  </si>
  <si>
    <t xml:space="preserve">RELATÓRIO FOTOGRÁFICO DO LOCAL APÓS EXECUÇÃO DOS SERVIÇOS</t>
  </si>
  <si>
    <t xml:space="preserve">OBS: Fotos devem conter data e coordenadas geográficas.</t>
  </si>
  <si>
    <t xml:space="preserve">TOTAIS EMPENHADOS</t>
  </si>
  <si>
    <t xml:space="preserve">TOTAIS EXECUTADOS</t>
  </si>
  <si>
    <t xml:space="preserve">Santa Cruz do Sul, XX de XXXXXX de 2026.</t>
  </si>
  <si>
    <t xml:space="preserve">Nome e Sobrenome – Engenheiro xxxxxx – CREA xxxxx</t>
  </si>
  <si>
    <t xml:space="preserve">RECEBIDO EM:</t>
  </si>
  <si>
    <t xml:space="preserve">____/____/____</t>
  </si>
  <si>
    <t xml:space="preserve">NOME DA EMPRESA </t>
  </si>
  <si>
    <t xml:space="preserve">servidor responsável deve informar nome completo e assinar</t>
  </si>
</sst>
</file>

<file path=xl/styles.xml><?xml version="1.0" encoding="utf-8"?>
<styleSheet xmlns="http://schemas.openxmlformats.org/spreadsheetml/2006/main">
  <numFmts count="22">
    <numFmt numFmtId="164" formatCode="General"/>
    <numFmt numFmtId="165" formatCode="#,##0.00\ ;\(#,##0.00\);\-#\ ;@\ "/>
    <numFmt numFmtId="166" formatCode="0.00%"/>
    <numFmt numFmtId="167" formatCode="0.00"/>
    <numFmt numFmtId="168" formatCode="#,###.00"/>
    <numFmt numFmtId="169" formatCode="dd/mm/yy"/>
    <numFmt numFmtId="170" formatCode="@"/>
    <numFmt numFmtId="171" formatCode="_-&quot;R$&quot;* #,##0.00_-;&quot;-R$&quot;* #,##0.00_-;_-&quot;R$&quot;* \-??_-;_-@_-"/>
    <numFmt numFmtId="172" formatCode="_-[$R$-416]\ * #,##0.00_-;\-[$R$-416]\ * #,##0.00_-;_-[$R$-416]\ * \-??_-;_-@_-"/>
    <numFmt numFmtId="173" formatCode="&quot;R$&quot;#,##0.00;[RED]&quot;-R$&quot;#,##0.00"/>
    <numFmt numFmtId="174" formatCode="#,##0.00;[RED]\-#,##0.00"/>
    <numFmt numFmtId="175" formatCode="#,##0.0000000;[RED]\-#,##0.0000000"/>
    <numFmt numFmtId="176" formatCode="0.0"/>
    <numFmt numFmtId="177" formatCode="#,##0.000;\(#,##0.000\)"/>
    <numFmt numFmtId="178" formatCode="#,##0.00"/>
    <numFmt numFmtId="179" formatCode="0.0000"/>
    <numFmt numFmtId="180" formatCode="[$R$-416]\ #,##0.00;[RED]\-[$R$-416]\ #,##0.00"/>
    <numFmt numFmtId="181" formatCode="General"/>
    <numFmt numFmtId="182" formatCode="0.00000"/>
    <numFmt numFmtId="183" formatCode="0"/>
    <numFmt numFmtId="184" formatCode="0%"/>
    <numFmt numFmtId="185" formatCode="0.0%"/>
  </numFmts>
  <fonts count="60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11"/>
      <family val="0"/>
      <charset val="1"/>
    </font>
    <font>
      <sz val="10"/>
      <color rgb="FF000000"/>
      <name val="Arial"/>
      <family val="2"/>
      <charset val="1"/>
    </font>
    <font>
      <sz val="11"/>
      <color rgb="FF000000"/>
      <name val="Liberation Sans1"/>
      <family val="0"/>
      <charset val="1"/>
    </font>
    <font>
      <sz val="10"/>
      <color rgb="FF000000"/>
      <name val="Times New Roman"/>
      <family val="1"/>
      <charset val="1"/>
    </font>
    <font>
      <sz val="10"/>
      <name val="Arial"/>
      <family val="2"/>
      <charset val="1"/>
    </font>
    <font>
      <sz val="8"/>
      <color rgb="FF000000"/>
      <name val="Arial"/>
      <family val="0"/>
      <charset val="1"/>
    </font>
    <font>
      <b val="true"/>
      <sz val="14"/>
      <name val="Arial"/>
      <family val="0"/>
      <charset val="1"/>
    </font>
    <font>
      <i val="true"/>
      <sz val="9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i val="true"/>
      <sz val="9"/>
      <color rgb="FF000000"/>
      <name val="Calibri"/>
      <family val="2"/>
      <charset val="1"/>
    </font>
    <font>
      <sz val="9"/>
      <color rgb="FF000000"/>
      <name val="Arial"/>
      <family val="0"/>
      <charset val="1"/>
    </font>
    <font>
      <b val="true"/>
      <sz val="8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i val="true"/>
      <sz val="8"/>
      <name val="Arial"/>
      <family val="2"/>
      <charset val="1"/>
    </font>
    <font>
      <sz val="8"/>
      <color rgb="FF616161"/>
      <name val="Arial"/>
      <family val="2"/>
      <charset val="1"/>
    </font>
    <font>
      <b val="true"/>
      <sz val="8"/>
      <color rgb="FF616161"/>
      <name val="Arial"/>
      <family val="2"/>
      <charset val="1"/>
    </font>
    <font>
      <b val="true"/>
      <i val="true"/>
      <sz val="8"/>
      <color rgb="FF616161"/>
      <name val="Arial"/>
      <family val="2"/>
      <charset val="1"/>
    </font>
    <font>
      <i val="true"/>
      <sz val="8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11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1"/>
      <color rgb="FF000000"/>
      <name val="Arial"/>
      <family val="0"/>
      <charset val="1"/>
    </font>
    <font>
      <sz val="8"/>
      <color rgb="FF000000"/>
      <name val="Liberation Sans1"/>
      <family val="0"/>
      <charset val="1"/>
    </font>
    <font>
      <b val="true"/>
      <sz val="8"/>
      <name val="Arial"/>
      <family val="2"/>
      <charset val="1"/>
    </font>
    <font>
      <sz val="8"/>
      <name val="Arial"/>
      <family val="2"/>
      <charset val="1"/>
    </font>
    <font>
      <b val="true"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sz val="6"/>
      <color rgb="FF000000"/>
      <name val="Liberation Sans1"/>
      <family val="0"/>
      <charset val="1"/>
    </font>
    <font>
      <sz val="10"/>
      <color rgb="FF000000"/>
      <name val="Liberation Sans1"/>
      <family val="0"/>
      <charset val="1"/>
    </font>
    <font>
      <i val="true"/>
      <sz val="6"/>
      <color rgb="FF000000"/>
      <name val="Arial"/>
      <family val="2"/>
      <charset val="1"/>
    </font>
    <font>
      <b val="true"/>
      <sz val="12"/>
      <name val="Calibri"/>
      <family val="2"/>
      <charset val="1"/>
    </font>
    <font>
      <sz val="12"/>
      <name val="Calibri"/>
      <family val="2"/>
      <charset val="1"/>
    </font>
    <font>
      <sz val="10"/>
      <name val="Calibri"/>
      <family val="2"/>
      <charset val="1"/>
    </font>
    <font>
      <b val="true"/>
      <sz val="12"/>
      <color rgb="FF0000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b val="true"/>
      <vertAlign val="superscript"/>
      <sz val="1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CE181E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i val="true"/>
      <sz val="10"/>
      <color rgb="FF000000"/>
      <name val="Arial"/>
      <family val="2"/>
      <charset val="1"/>
    </font>
    <font>
      <b val="true"/>
      <sz val="15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sz val="9"/>
      <color rgb="FFC9211E"/>
      <name val="Calibri"/>
      <family val="2"/>
      <charset val="1"/>
    </font>
    <font>
      <sz val="8"/>
      <name val="Calibri"/>
      <family val="2"/>
      <charset val="1"/>
    </font>
    <font>
      <sz val="10"/>
      <color rgb="FF757575"/>
      <name val="Calibri"/>
      <family val="2"/>
      <charset val="1"/>
    </font>
    <font>
      <sz val="11"/>
      <color rgb="FFC9211E"/>
      <name val="Arial"/>
      <family val="0"/>
      <charset val="1"/>
    </font>
  </fonts>
  <fills count="17">
    <fill>
      <patternFill patternType="none"/>
    </fill>
    <fill>
      <patternFill patternType="gray125"/>
    </fill>
    <fill>
      <patternFill patternType="solid">
        <fgColor rgb="FFC5E1A5"/>
        <bgColor rgb="FFC8E6C9"/>
      </patternFill>
    </fill>
    <fill>
      <patternFill patternType="solid">
        <fgColor rgb="FFC0C0C0"/>
        <bgColor rgb="FFBDBDBD"/>
      </patternFill>
    </fill>
    <fill>
      <patternFill patternType="solid">
        <fgColor rgb="FFBDBDBD"/>
        <bgColor rgb="FFC0C0C0"/>
      </patternFill>
    </fill>
    <fill>
      <patternFill patternType="solid">
        <fgColor rgb="FFE0E0E0"/>
        <bgColor rgb="FFDDDDDD"/>
      </patternFill>
    </fill>
    <fill>
      <patternFill patternType="solid">
        <fgColor rgb="FFE8F2A1"/>
        <bgColor rgb="FFDCEDC8"/>
      </patternFill>
    </fill>
    <fill>
      <patternFill patternType="solid">
        <fgColor rgb="FFF6F9D4"/>
        <bgColor rgb="FFF2F2F2"/>
      </patternFill>
    </fill>
    <fill>
      <patternFill patternType="solid">
        <fgColor rgb="FFAFD095"/>
        <bgColor rgb="FFC5E1A5"/>
      </patternFill>
    </fill>
    <fill>
      <patternFill patternType="solid">
        <fgColor rgb="FFFFFFFF"/>
        <bgColor rgb="FFF2F2F2"/>
      </patternFill>
    </fill>
    <fill>
      <patternFill patternType="solid">
        <fgColor rgb="FFDDDDDD"/>
        <bgColor rgb="FFE0E0E0"/>
      </patternFill>
    </fill>
    <fill>
      <patternFill patternType="solid">
        <fgColor rgb="FFEEEEEE"/>
        <bgColor rgb="FFF2F2F2"/>
      </patternFill>
    </fill>
    <fill>
      <patternFill patternType="solid">
        <fgColor rgb="FFDCEDC8"/>
        <bgColor rgb="FFC8E6C9"/>
      </patternFill>
    </fill>
    <fill>
      <patternFill patternType="solid">
        <fgColor rgb="FFD9D9D9"/>
        <bgColor rgb="FFDDDDDD"/>
      </patternFill>
    </fill>
    <fill>
      <patternFill patternType="solid">
        <fgColor rgb="FFFFFF99"/>
        <bgColor rgb="FFE8F2A1"/>
      </patternFill>
    </fill>
    <fill>
      <patternFill patternType="solid">
        <fgColor rgb="FFF2F2F2"/>
        <bgColor rgb="FFEEEEEE"/>
      </patternFill>
    </fill>
    <fill>
      <patternFill patternType="solid">
        <fgColor rgb="FFC8E6C9"/>
        <bgColor rgb="FFDCEDC8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hair"/>
      <bottom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8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9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3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3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1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5" borderId="1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73" fontId="19" fillId="5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5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15" fillId="5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2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0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1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1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1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0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1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1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1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5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2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2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22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22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7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9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6" fontId="15" fillId="9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5" fillId="9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7" fontId="16" fillId="9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9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8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9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6" fontId="15" fillId="9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9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9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7" fontId="16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9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9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9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9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9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9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16" fillId="9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9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9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9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9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9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6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7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8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5" fillId="9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9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9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5" fillId="9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9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9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16" fillId="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9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7" fontId="15" fillId="9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9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9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6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0" fillId="7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0" fillId="8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80" fontId="15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9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9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7" fontId="16" fillId="9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9" borderId="1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9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80" fontId="16" fillId="9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16" fillId="0" borderId="1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7" fontId="15" fillId="9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16" fillId="9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80" fontId="15" fillId="0" borderId="1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9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80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0" fillId="6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7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8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9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2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5" fillId="9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9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9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9" borderId="2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7" fontId="16" fillId="9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9" borderId="2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80" fontId="2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9" fontId="1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6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81" fontId="1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82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9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9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9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9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7" fontId="16" fillId="9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1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0" fontId="16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8" fillId="9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7" fontId="28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6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7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6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6" fontId="1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6" fontId="31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6" fontId="33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3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3" fontId="33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33" fillId="10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33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33" fillId="11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81" fontId="34" fillId="11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33" fillId="11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3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3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11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4" fillId="0" borderId="1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3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3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3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3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3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9" fontId="3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83" fontId="33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33" fillId="10" borderId="2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83" fontId="33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33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33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33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33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8" fontId="3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2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6" fontId="33" fillId="10" borderId="2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6" fontId="33" fillId="11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8" fontId="34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9" fontId="33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3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5" fillId="0" borderId="0" xfId="22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6" fillId="0" borderId="0" xfId="22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38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8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8" fillId="5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8" fillId="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8" fillId="5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8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3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39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3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8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3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8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1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1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2" fillId="1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12" borderId="25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justify" vertical="bottom" textRotation="0" wrapText="false" indent="0" shrinkToFit="false"/>
      <protection locked="true" hidden="false"/>
    </xf>
    <xf numFmtId="164" fontId="43" fillId="12" borderId="3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44" fillId="1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5" fillId="1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12" borderId="2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0" fillId="1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4" fillId="1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1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4" fillId="1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1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4" fillId="1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4" fillId="1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0" fillId="1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7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9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1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1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1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1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1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1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1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1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5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1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1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1" fillId="15" borderId="7" xfId="0" applyFont="true" applyBorder="true" applyAlignment="true" applyProtection="true">
      <alignment horizontal="right" vertical="center" textRotation="0" wrapText="true" indent="2" shrinkToFit="false"/>
      <protection locked="true" hidden="false"/>
    </xf>
    <xf numFmtId="172" fontId="51" fillId="15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51" fillId="1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5" fontId="51" fillId="15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1" fillId="15" borderId="9" xfId="0" applyFont="true" applyBorder="true" applyAlignment="true" applyProtection="true">
      <alignment horizontal="right" vertical="center" textRotation="0" wrapText="true" indent="2" shrinkToFit="false"/>
      <protection locked="true" hidden="false"/>
    </xf>
    <xf numFmtId="164" fontId="51" fillId="15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51" fillId="1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1" fillId="15" borderId="1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2" fontId="51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5" fontId="51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22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2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2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2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5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9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1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4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1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5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5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54" fillId="5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80" fontId="5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55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6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5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55" fillId="1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8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5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55" fillId="5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8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5" fillId="4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2" fillId="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9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2" xfId="20"/>
    <cellStyle name="Normal 16 2" xfId="21"/>
    <cellStyle name="Normal 3" xfId="22"/>
    <cellStyle name="Normal 4" xfId="23"/>
    <cellStyle name="Normal 5" xfId="24"/>
    <cellStyle name="Vírgula 2" xfId="25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57575"/>
      <rgbColor rgb="FFC8E6C9"/>
      <rgbColor rgb="FF993366"/>
      <rgbColor rgb="FFF6F9D4"/>
      <rgbColor rgb="FFEEEEEE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DCEDC8"/>
      <rgbColor rgb="FFFFFF99"/>
      <rgbColor rgb="FFBDBDBD"/>
      <rgbColor rgb="FFE0E0E0"/>
      <rgbColor rgb="FFDDDDDD"/>
      <rgbColor rgb="FFE8F2A1"/>
      <rgbColor rgb="FF3366FF"/>
      <rgbColor rgb="FF33CCCC"/>
      <rgbColor rgb="FFC5E1A5"/>
      <rgbColor rgb="FFFFCC00"/>
      <rgbColor rgb="FFFF9900"/>
      <rgbColor rgb="FFFF6600"/>
      <rgbColor rgb="FF616161"/>
      <rgbColor rgb="FFAFD095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308880</xdr:colOff>
      <xdr:row>0</xdr:row>
      <xdr:rowOff>0</xdr:rowOff>
    </xdr:from>
    <xdr:to>
      <xdr:col>11</xdr:col>
      <xdr:colOff>272880</xdr:colOff>
      <xdr:row>0</xdr:row>
      <xdr:rowOff>986040</xdr:rowOff>
    </xdr:to>
    <xdr:pic>
      <xdr:nvPicPr>
        <xdr:cNvPr id="0" name="Imagem 2" descr=""/>
        <xdr:cNvPicPr/>
      </xdr:nvPicPr>
      <xdr:blipFill>
        <a:blip r:embed="rId1"/>
        <a:stretch/>
      </xdr:blipFill>
      <xdr:spPr>
        <a:xfrm>
          <a:off x="6144480" y="0"/>
          <a:ext cx="2297520" cy="9860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2890440</xdr:colOff>
      <xdr:row>0</xdr:row>
      <xdr:rowOff>0</xdr:rowOff>
    </xdr:from>
    <xdr:to>
      <xdr:col>4</xdr:col>
      <xdr:colOff>1305360</xdr:colOff>
      <xdr:row>1</xdr:row>
      <xdr:rowOff>727920</xdr:rowOff>
    </xdr:to>
    <xdr:pic>
      <xdr:nvPicPr>
        <xdr:cNvPr id="1" name="image1.jpg 1" descr=""/>
        <xdr:cNvPicPr/>
      </xdr:nvPicPr>
      <xdr:blipFill>
        <a:blip r:embed="rId1"/>
        <a:stretch/>
      </xdr:blipFill>
      <xdr:spPr>
        <a:xfrm>
          <a:off x="4750200" y="0"/>
          <a:ext cx="2102040" cy="918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2445840</xdr:colOff>
      <xdr:row>1</xdr:row>
      <xdr:rowOff>1080</xdr:rowOff>
    </xdr:from>
    <xdr:to>
      <xdr:col>4</xdr:col>
      <xdr:colOff>4519800</xdr:colOff>
      <xdr:row>5</xdr:row>
      <xdr:rowOff>43560</xdr:rowOff>
    </xdr:to>
    <xdr:pic>
      <xdr:nvPicPr>
        <xdr:cNvPr id="2" name="image1.jpg" descr=""/>
        <xdr:cNvPicPr/>
      </xdr:nvPicPr>
      <xdr:blipFill>
        <a:blip r:embed="rId1"/>
        <a:stretch/>
      </xdr:blipFill>
      <xdr:spPr>
        <a:xfrm>
          <a:off x="6660360" y="182160"/>
          <a:ext cx="2073960" cy="7477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2691360</xdr:colOff>
      <xdr:row>0</xdr:row>
      <xdr:rowOff>33120</xdr:rowOff>
    </xdr:from>
    <xdr:to>
      <xdr:col>2</xdr:col>
      <xdr:colOff>680760</xdr:colOff>
      <xdr:row>0</xdr:row>
      <xdr:rowOff>1105560</xdr:rowOff>
    </xdr:to>
    <xdr:pic>
      <xdr:nvPicPr>
        <xdr:cNvPr id="3" name="Imagem 2" descr=""/>
        <xdr:cNvPicPr/>
      </xdr:nvPicPr>
      <xdr:blipFill>
        <a:blip r:embed="rId1"/>
        <a:stretch/>
      </xdr:blipFill>
      <xdr:spPr>
        <a:xfrm>
          <a:off x="2691360" y="33120"/>
          <a:ext cx="2253600" cy="1072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540000</xdr:colOff>
      <xdr:row>0</xdr:row>
      <xdr:rowOff>9360</xdr:rowOff>
    </xdr:from>
    <xdr:to>
      <xdr:col>6</xdr:col>
      <xdr:colOff>752760</xdr:colOff>
      <xdr:row>0</xdr:row>
      <xdr:rowOff>1139040</xdr:rowOff>
    </xdr:to>
    <xdr:pic>
      <xdr:nvPicPr>
        <xdr:cNvPr id="4" name="Imagem 1" descr=""/>
        <xdr:cNvPicPr/>
      </xdr:nvPicPr>
      <xdr:blipFill>
        <a:blip r:embed="rId1"/>
        <a:stretch/>
      </xdr:blipFill>
      <xdr:spPr>
        <a:xfrm>
          <a:off x="4998960" y="9360"/>
          <a:ext cx="2604240" cy="11296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59760</xdr:colOff>
      <xdr:row>7</xdr:row>
      <xdr:rowOff>92160</xdr:rowOff>
    </xdr:from>
    <xdr:to>
      <xdr:col>4</xdr:col>
      <xdr:colOff>366480</xdr:colOff>
      <xdr:row>7</xdr:row>
      <xdr:rowOff>3660840</xdr:rowOff>
    </xdr:to>
    <xdr:pic>
      <xdr:nvPicPr>
        <xdr:cNvPr id="5" name="Figura 1" descr=""/>
        <xdr:cNvPicPr/>
      </xdr:nvPicPr>
      <xdr:blipFill>
        <a:blip r:embed="rId1"/>
        <a:stretch/>
      </xdr:blipFill>
      <xdr:spPr>
        <a:xfrm>
          <a:off x="432000" y="1695600"/>
          <a:ext cx="4620240" cy="3568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1080</xdr:colOff>
      <xdr:row>7</xdr:row>
      <xdr:rowOff>111600</xdr:rowOff>
    </xdr:from>
    <xdr:to>
      <xdr:col>14</xdr:col>
      <xdr:colOff>86760</xdr:colOff>
      <xdr:row>7</xdr:row>
      <xdr:rowOff>3682440</xdr:rowOff>
    </xdr:to>
    <xdr:pic>
      <xdr:nvPicPr>
        <xdr:cNvPr id="6" name="Figura 2" descr=""/>
        <xdr:cNvPicPr/>
      </xdr:nvPicPr>
      <xdr:blipFill>
        <a:blip r:embed="rId2"/>
        <a:stretch/>
      </xdr:blipFill>
      <xdr:spPr>
        <a:xfrm>
          <a:off x="6361920" y="1715040"/>
          <a:ext cx="4728600" cy="35708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B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ColWidth="8.00390625" defaultRowHeight="13.8" zeroHeight="false" outlineLevelRow="0" outlineLevelCol="0"/>
  <cols>
    <col collapsed="false" customWidth="true" hidden="false" outlineLevel="0" max="1" min="1" style="1" width="4.29"/>
    <col collapsed="false" customWidth="true" hidden="false" outlineLevel="0" max="2" min="2" style="1" width="9.74"/>
    <col collapsed="false" customWidth="true" hidden="false" outlineLevel="0" max="3" min="3" style="1" width="6.2"/>
    <col collapsed="false" customWidth="true" hidden="false" outlineLevel="0" max="4" min="4" style="1" width="6.07"/>
    <col collapsed="false" customWidth="true" hidden="false" outlineLevel="0" max="5" min="5" style="2" width="27.71"/>
    <col collapsed="false" customWidth="true" hidden="false" outlineLevel="0" max="6" min="6" style="3" width="6.38"/>
    <col collapsed="false" customWidth="true" hidden="false" outlineLevel="0" max="7" min="7" style="3" width="5.82"/>
    <col collapsed="false" customWidth="true" hidden="false" outlineLevel="0" max="9" min="8" style="3" width="9.12"/>
    <col collapsed="false" customWidth="true" hidden="false" outlineLevel="0" max="13" min="10" style="3" width="10.5"/>
    <col collapsed="false" customWidth="true" hidden="false" outlineLevel="0" max="15" min="14" style="3" width="8.98"/>
    <col collapsed="false" customWidth="true" hidden="false" outlineLevel="0" max="16" min="16" style="3" width="9.99"/>
    <col collapsed="false" customWidth="true" hidden="false" outlineLevel="0" max="17" min="17" style="3" width="11.01"/>
    <col collapsed="false" customWidth="true" hidden="false" outlineLevel="0" max="18" min="18" style="3" width="11.13"/>
    <col collapsed="false" customWidth="true" hidden="false" outlineLevel="0" max="19" min="19" style="3" width="11.76"/>
    <col collapsed="false" customWidth="true" hidden="false" outlineLevel="0" max="20" min="20" style="3" width="13.35"/>
    <col collapsed="false" customWidth="true" hidden="false" outlineLevel="0" max="21" min="21" style="3" width="16.5"/>
    <col collapsed="false" customWidth="true" hidden="false" outlineLevel="0" max="22" min="22" style="3" width="16.26"/>
    <col collapsed="false" customWidth="true" hidden="false" outlineLevel="0" max="23" min="23" style="3" width="16"/>
    <col collapsed="false" customWidth="true" hidden="false" outlineLevel="0" max="24" min="24" style="3" width="13.5"/>
    <col collapsed="false" customWidth="true" hidden="false" outlineLevel="0" max="25" min="25" style="3" width="14.51"/>
    <col collapsed="false" customWidth="true" hidden="false" outlineLevel="0" max="26" min="26" style="3" width="13.62"/>
    <col collapsed="false" customWidth="true" hidden="false" outlineLevel="0" max="28" min="28" style="3" width="15.38"/>
  </cols>
  <sheetData>
    <row r="1" customFormat="false" ht="84.3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customFormat="false" ht="13.8" hidden="false" customHeight="false" outlineLevel="0" collapsed="false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6"/>
      <c r="V2" s="7"/>
    </row>
    <row r="3" customFormat="false" ht="13.8" hidden="false" customHeight="false" outlineLevel="0" collapsed="false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="16" customFormat="true" ht="12.8" hidden="false" customHeight="false" outlineLevel="0" collapsed="false">
      <c r="A4" s="8" t="s">
        <v>1</v>
      </c>
      <c r="B4" s="8"/>
      <c r="C4" s="9" t="s">
        <v>2</v>
      </c>
      <c r="D4" s="9"/>
      <c r="E4" s="9"/>
      <c r="F4" s="9"/>
      <c r="G4" s="8" t="s">
        <v>3</v>
      </c>
      <c r="H4" s="9" t="s">
        <v>4</v>
      </c>
      <c r="I4" s="9"/>
      <c r="J4" s="9"/>
      <c r="K4" s="9"/>
      <c r="L4" s="8" t="s">
        <v>5</v>
      </c>
      <c r="M4" s="10" t="n">
        <f aca="false">SUM(G8:G11)</f>
        <v>3150</v>
      </c>
      <c r="N4" s="8" t="s">
        <v>6</v>
      </c>
      <c r="O4" s="11" t="n">
        <f aca="false">SUM(G15:G18)</f>
        <v>3090</v>
      </c>
      <c r="P4" s="12" t="s">
        <v>7</v>
      </c>
      <c r="Q4" s="13" t="n">
        <v>45971</v>
      </c>
      <c r="R4" s="14" t="s">
        <v>8</v>
      </c>
      <c r="S4" s="15" t="n">
        <v>0.2544</v>
      </c>
    </row>
    <row r="5" customFormat="false" ht="13.8" hidden="false" customHeight="true" outlineLevel="0" collapsed="false">
      <c r="A5" s="17" t="s">
        <v>9</v>
      </c>
      <c r="B5" s="17" t="s">
        <v>10</v>
      </c>
      <c r="C5" s="17" t="s">
        <v>11</v>
      </c>
      <c r="D5" s="17" t="s">
        <v>12</v>
      </c>
      <c r="E5" s="18" t="s">
        <v>13</v>
      </c>
      <c r="F5" s="17" t="s">
        <v>14</v>
      </c>
      <c r="G5" s="17" t="s">
        <v>15</v>
      </c>
      <c r="H5" s="19" t="s">
        <v>16</v>
      </c>
      <c r="I5" s="19"/>
      <c r="J5" s="19"/>
      <c r="K5" s="19" t="s">
        <v>17</v>
      </c>
      <c r="L5" s="19"/>
      <c r="M5" s="19"/>
      <c r="N5" s="19" t="s">
        <v>18</v>
      </c>
      <c r="O5" s="19"/>
      <c r="P5" s="19"/>
      <c r="Q5" s="19" t="s">
        <v>19</v>
      </c>
      <c r="R5" s="19"/>
      <c r="S5" s="19"/>
    </row>
    <row r="6" customFormat="false" ht="13.8" hidden="false" customHeight="false" outlineLevel="0" collapsed="false">
      <c r="A6" s="17"/>
      <c r="B6" s="17"/>
      <c r="C6" s="17"/>
      <c r="D6" s="17"/>
      <c r="E6" s="18"/>
      <c r="F6" s="17"/>
      <c r="G6" s="17"/>
      <c r="H6" s="17" t="s">
        <v>20</v>
      </c>
      <c r="I6" s="17" t="s">
        <v>21</v>
      </c>
      <c r="J6" s="19" t="s">
        <v>22</v>
      </c>
      <c r="K6" s="17" t="s">
        <v>20</v>
      </c>
      <c r="L6" s="17" t="s">
        <v>21</v>
      </c>
      <c r="M6" s="19" t="s">
        <v>22</v>
      </c>
      <c r="N6" s="17" t="s">
        <v>20</v>
      </c>
      <c r="O6" s="17" t="s">
        <v>21</v>
      </c>
      <c r="P6" s="19" t="s">
        <v>22</v>
      </c>
      <c r="Q6" s="17" t="s">
        <v>20</v>
      </c>
      <c r="R6" s="17" t="s">
        <v>21</v>
      </c>
      <c r="S6" s="19" t="s">
        <v>22</v>
      </c>
    </row>
    <row r="7" s="22" customFormat="true" ht="17.9" hidden="false" customHeight="true" outlineLevel="0" collapsed="false">
      <c r="A7" s="20" t="n">
        <v>1</v>
      </c>
      <c r="B7" s="21" t="s">
        <v>23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="22" customFormat="true" ht="13.8" hidden="false" customHeight="false" outlineLevel="0" collapsed="false">
      <c r="A8" s="23" t="s">
        <v>24</v>
      </c>
      <c r="B8" s="24" t="s">
        <v>25</v>
      </c>
      <c r="C8" s="23" t="s">
        <v>26</v>
      </c>
      <c r="D8" s="23" t="s">
        <v>27</v>
      </c>
      <c r="E8" s="25" t="s">
        <v>28</v>
      </c>
      <c r="F8" s="26" t="s">
        <v>29</v>
      </c>
      <c r="G8" s="27" t="n">
        <v>2000</v>
      </c>
      <c r="H8" s="28" t="n">
        <v>108.16</v>
      </c>
      <c r="I8" s="29" t="n">
        <f aca="false">Composição!J22</f>
        <v>46.57</v>
      </c>
      <c r="J8" s="29" t="n">
        <f aca="false">H8+I8</f>
        <v>154.73</v>
      </c>
      <c r="K8" s="28" t="n">
        <f aca="false">G8*H8</f>
        <v>216320</v>
      </c>
      <c r="L8" s="29" t="n">
        <f aca="false">G8*I8</f>
        <v>93140</v>
      </c>
      <c r="M8" s="29" t="n">
        <f aca="false">K8+L8</f>
        <v>309460</v>
      </c>
      <c r="N8" s="30" t="n">
        <f aca="false">H8*(1+$S$4)</f>
        <v>135.675904</v>
      </c>
      <c r="O8" s="30" t="n">
        <f aca="false">I8*(1+$S$4)</f>
        <v>58.417408</v>
      </c>
      <c r="P8" s="31" t="n">
        <f aca="false">N8+O8</f>
        <v>194.093312</v>
      </c>
      <c r="Q8" s="31" t="n">
        <f aca="false">G8*N8</f>
        <v>271351.808</v>
      </c>
      <c r="R8" s="32" t="n">
        <f aca="false">G8*O8</f>
        <v>116834.816</v>
      </c>
      <c r="S8" s="32" t="n">
        <f aca="false">Q8+R8</f>
        <v>388186.624</v>
      </c>
      <c r="V8" s="33"/>
    </row>
    <row r="9" s="22" customFormat="true" ht="19.4" hidden="false" customHeight="false" outlineLevel="0" collapsed="false">
      <c r="A9" s="23" t="s">
        <v>30</v>
      </c>
      <c r="B9" s="24" t="s">
        <v>25</v>
      </c>
      <c r="C9" s="23" t="s">
        <v>31</v>
      </c>
      <c r="D9" s="23" t="s">
        <v>27</v>
      </c>
      <c r="E9" s="25" t="s">
        <v>32</v>
      </c>
      <c r="F9" s="26" t="s">
        <v>29</v>
      </c>
      <c r="G9" s="27" t="n">
        <v>1000</v>
      </c>
      <c r="H9" s="28" t="n">
        <f aca="false">Composição!J43</f>
        <v>284.546762884233</v>
      </c>
      <c r="I9" s="29" t="n">
        <f aca="false">Composição!J44</f>
        <v>144.87262088359</v>
      </c>
      <c r="J9" s="29" t="n">
        <f aca="false">H9+I9</f>
        <v>429.419383767822</v>
      </c>
      <c r="K9" s="28" t="n">
        <f aca="false">G9*H9</f>
        <v>284546.762884233</v>
      </c>
      <c r="L9" s="29" t="n">
        <f aca="false">G9*I9</f>
        <v>144872.62088359</v>
      </c>
      <c r="M9" s="29" t="n">
        <f aca="false">K9+L9</f>
        <v>429419.383767822</v>
      </c>
      <c r="N9" s="30" t="n">
        <f aca="false">H9*(1+$S$4)</f>
        <v>356.935459361981</v>
      </c>
      <c r="O9" s="30" t="n">
        <f aca="false">I9*(1+$S$4)</f>
        <v>181.728215636375</v>
      </c>
      <c r="P9" s="31" t="n">
        <f aca="false">N9+O9</f>
        <v>538.663674998356</v>
      </c>
      <c r="Q9" s="31" t="n">
        <f aca="false">G9*N9</f>
        <v>356935.459361981</v>
      </c>
      <c r="R9" s="32" t="n">
        <f aca="false">G9*O9</f>
        <v>181728.215636375</v>
      </c>
      <c r="S9" s="32" t="n">
        <f aca="false">Q9+R9</f>
        <v>538663.674998356</v>
      </c>
      <c r="V9" s="33"/>
      <c r="W9" s="33"/>
    </row>
    <row r="10" s="22" customFormat="true" ht="19.4" hidden="false" customHeight="false" outlineLevel="0" collapsed="false">
      <c r="A10" s="23" t="s">
        <v>33</v>
      </c>
      <c r="B10" s="24" t="s">
        <v>25</v>
      </c>
      <c r="C10" s="23" t="s">
        <v>34</v>
      </c>
      <c r="D10" s="23" t="s">
        <v>27</v>
      </c>
      <c r="E10" s="25" t="s">
        <v>35</v>
      </c>
      <c r="F10" s="26" t="s">
        <v>29</v>
      </c>
      <c r="G10" s="27" t="n">
        <v>120</v>
      </c>
      <c r="H10" s="28" t="n">
        <f aca="false">Composição!J65</f>
        <v>732.92</v>
      </c>
      <c r="I10" s="29" t="n">
        <f aca="false">Composição!J66</f>
        <v>348.66</v>
      </c>
      <c r="J10" s="29" t="n">
        <f aca="false">H10+I10</f>
        <v>1081.58</v>
      </c>
      <c r="K10" s="28" t="n">
        <f aca="false">G10*H10</f>
        <v>87950.4</v>
      </c>
      <c r="L10" s="29" t="n">
        <f aca="false">G10*I10</f>
        <v>41839.2</v>
      </c>
      <c r="M10" s="29" t="n">
        <f aca="false">K10+L10</f>
        <v>129789.6</v>
      </c>
      <c r="N10" s="30" t="n">
        <f aca="false">H10*(1+$S$4)</f>
        <v>919.374848</v>
      </c>
      <c r="O10" s="30" t="n">
        <f aca="false">I10*(1+$S$4)</f>
        <v>437.359104</v>
      </c>
      <c r="P10" s="31" t="n">
        <f aca="false">N10+O10</f>
        <v>1356.733952</v>
      </c>
      <c r="Q10" s="31" t="n">
        <f aca="false">G10*N10</f>
        <v>110324.98176</v>
      </c>
      <c r="R10" s="32" t="n">
        <f aca="false">G10*O10</f>
        <v>52483.09248</v>
      </c>
      <c r="S10" s="32" t="n">
        <f aca="false">Q10+R10</f>
        <v>162808.07424</v>
      </c>
      <c r="V10" s="33"/>
    </row>
    <row r="11" s="22" customFormat="true" ht="13.8" hidden="false" customHeight="false" outlineLevel="0" collapsed="false">
      <c r="A11" s="23" t="s">
        <v>36</v>
      </c>
      <c r="B11" s="24" t="s">
        <v>25</v>
      </c>
      <c r="C11" s="23" t="s">
        <v>37</v>
      </c>
      <c r="D11" s="23" t="s">
        <v>27</v>
      </c>
      <c r="E11" s="25" t="s">
        <v>38</v>
      </c>
      <c r="F11" s="26" t="s">
        <v>29</v>
      </c>
      <c r="G11" s="27" t="n">
        <v>30</v>
      </c>
      <c r="H11" s="28" t="n">
        <f aca="false">Composição!J87</f>
        <v>1091.33</v>
      </c>
      <c r="I11" s="29" t="n">
        <f aca="false">Composição!J88</f>
        <v>547.34524441686</v>
      </c>
      <c r="J11" s="29" t="n">
        <f aca="false">H11+I11</f>
        <v>1638.67524441686</v>
      </c>
      <c r="K11" s="28" t="n">
        <f aca="false">G11*H11</f>
        <v>32739.9</v>
      </c>
      <c r="L11" s="29" t="n">
        <f aca="false">G11*I11</f>
        <v>16420.3573325058</v>
      </c>
      <c r="M11" s="29" t="n">
        <f aca="false">K11+L11</f>
        <v>49160.2573325058</v>
      </c>
      <c r="N11" s="30" t="n">
        <f aca="false">H11*(1+$S$4)</f>
        <v>1368.964352</v>
      </c>
      <c r="O11" s="30" t="n">
        <f aca="false">I11*(1+$S$4)</f>
        <v>686.589874596509</v>
      </c>
      <c r="P11" s="31" t="n">
        <f aca="false">N11+O11</f>
        <v>2055.55422659651</v>
      </c>
      <c r="Q11" s="31" t="n">
        <f aca="false">G11*N11</f>
        <v>41068.93056</v>
      </c>
      <c r="R11" s="32" t="n">
        <f aca="false">G11*O11</f>
        <v>20597.6962378953</v>
      </c>
      <c r="S11" s="32" t="n">
        <f aca="false">Q11+R11</f>
        <v>61666.6267978953</v>
      </c>
      <c r="V11" s="33"/>
    </row>
    <row r="12" s="38" customFormat="true" ht="12.8" hidden="false" customHeight="true" outlineLevel="0" collapsed="false">
      <c r="A12" s="34" t="s">
        <v>39</v>
      </c>
      <c r="B12" s="34"/>
      <c r="C12" s="34"/>
      <c r="D12" s="34"/>
      <c r="E12" s="34"/>
      <c r="F12" s="34"/>
      <c r="G12" s="34"/>
      <c r="H12" s="34"/>
      <c r="I12" s="34"/>
      <c r="J12" s="34"/>
      <c r="K12" s="35" t="n">
        <f aca="false">SUM(K5:K11)</f>
        <v>621557.062884233</v>
      </c>
      <c r="L12" s="35" t="n">
        <f aca="false">SUM(L5:L11)</f>
        <v>296272.178216096</v>
      </c>
      <c r="M12" s="35" t="n">
        <f aca="false">SUM(M5:M11)</f>
        <v>917829.241100328</v>
      </c>
      <c r="N12" s="36" t="s">
        <v>40</v>
      </c>
      <c r="O12" s="36"/>
      <c r="P12" s="36"/>
      <c r="Q12" s="37" t="n">
        <f aca="false">SUM(Q7:Q11)</f>
        <v>779681.179681981</v>
      </c>
      <c r="R12" s="37" t="n">
        <f aca="false">SUM(R7:R11)</f>
        <v>371643.82035427</v>
      </c>
      <c r="S12" s="37" t="n">
        <f aca="false">SUM(S7:S11)</f>
        <v>1151325.00003625</v>
      </c>
      <c r="V12" s="39"/>
    </row>
    <row r="13" s="38" customFormat="true" ht="16.4" hidden="false" customHeight="true" outlineLevel="0" collapsed="false">
      <c r="A13" s="40"/>
      <c r="B13" s="41"/>
      <c r="C13" s="40"/>
      <c r="D13" s="40"/>
      <c r="E13" s="42"/>
      <c r="F13" s="43"/>
      <c r="G13" s="44"/>
      <c r="H13" s="45"/>
      <c r="I13" s="46"/>
      <c r="J13" s="46"/>
      <c r="K13" s="47"/>
      <c r="L13" s="47"/>
      <c r="M13" s="47"/>
      <c r="N13" s="48"/>
      <c r="O13" s="49"/>
      <c r="P13" s="49"/>
      <c r="Q13" s="50" t="s">
        <v>41</v>
      </c>
      <c r="R13" s="50"/>
      <c r="S13" s="51" t="n">
        <f aca="false">S12/M4</f>
        <v>365.500000011508</v>
      </c>
      <c r="U13" s="52" t="n">
        <f aca="false">S13</f>
        <v>365.500000011508</v>
      </c>
      <c r="V13" s="39"/>
    </row>
    <row r="14" s="53" customFormat="true" ht="17.9" hidden="false" customHeight="true" outlineLevel="0" collapsed="false">
      <c r="A14" s="20" t="n">
        <v>2</v>
      </c>
      <c r="B14" s="21" t="s">
        <v>42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2"/>
      <c r="U14" s="22"/>
      <c r="V14" s="22"/>
      <c r="W14" s="22"/>
      <c r="X14" s="22"/>
      <c r="Y14" s="22"/>
      <c r="Z14" s="22"/>
      <c r="AA14" s="22"/>
      <c r="AB14" s="22"/>
    </row>
    <row r="15" s="22" customFormat="true" ht="13.8" hidden="false" customHeight="false" outlineLevel="0" collapsed="false">
      <c r="A15" s="23" t="s">
        <v>43</v>
      </c>
      <c r="B15" s="24" t="s">
        <v>25</v>
      </c>
      <c r="C15" s="23" t="s">
        <v>44</v>
      </c>
      <c r="D15" s="23" t="s">
        <v>27</v>
      </c>
      <c r="E15" s="54" t="s">
        <v>45</v>
      </c>
      <c r="F15" s="26" t="s">
        <v>29</v>
      </c>
      <c r="G15" s="27" t="n">
        <v>2530</v>
      </c>
      <c r="H15" s="28" t="n">
        <f aca="false">Composição!J106</f>
        <v>23.2008259375</v>
      </c>
      <c r="I15" s="29" t="n">
        <f aca="false">Composição!J107</f>
        <v>27.12</v>
      </c>
      <c r="J15" s="29" t="n">
        <f aca="false">H15+I15</f>
        <v>50.3208259375</v>
      </c>
      <c r="K15" s="28" t="n">
        <f aca="false">G15*H15</f>
        <v>58698.089621875</v>
      </c>
      <c r="L15" s="29" t="n">
        <f aca="false">G15*I15</f>
        <v>68613.6</v>
      </c>
      <c r="M15" s="29" t="n">
        <f aca="false">K15+L15</f>
        <v>127311.689621875</v>
      </c>
      <c r="N15" s="30" t="n">
        <f aca="false">H15*(1+$S$4)</f>
        <v>29.103116056</v>
      </c>
      <c r="O15" s="30" t="n">
        <f aca="false">I15*(1+$S$4)</f>
        <v>34.019328</v>
      </c>
      <c r="P15" s="31" t="n">
        <f aca="false">N15+O15</f>
        <v>63.122444056</v>
      </c>
      <c r="Q15" s="31" t="n">
        <f aca="false">G15*N15</f>
        <v>73630.88362168</v>
      </c>
      <c r="R15" s="32" t="n">
        <f aca="false">G15*O15</f>
        <v>86068.89984</v>
      </c>
      <c r="S15" s="32" t="n">
        <f aca="false">Q15+R15</f>
        <v>159699.78346168</v>
      </c>
      <c r="V15" s="33"/>
    </row>
    <row r="16" s="22" customFormat="true" ht="19.4" hidden="false" customHeight="false" outlineLevel="0" collapsed="false">
      <c r="A16" s="23" t="s">
        <v>46</v>
      </c>
      <c r="B16" s="24" t="s">
        <v>25</v>
      </c>
      <c r="C16" s="23" t="s">
        <v>47</v>
      </c>
      <c r="D16" s="23" t="s">
        <v>27</v>
      </c>
      <c r="E16" s="54" t="s">
        <v>48</v>
      </c>
      <c r="F16" s="26" t="s">
        <v>29</v>
      </c>
      <c r="G16" s="27" t="n">
        <v>500</v>
      </c>
      <c r="H16" s="28" t="n">
        <f aca="false">Composição!J125</f>
        <v>59.8</v>
      </c>
      <c r="I16" s="29" t="n">
        <f aca="false">Composição!J126</f>
        <v>77.46</v>
      </c>
      <c r="J16" s="29" t="n">
        <f aca="false">H16+I16</f>
        <v>137.26</v>
      </c>
      <c r="K16" s="28" t="n">
        <f aca="false">G16*H16</f>
        <v>29900</v>
      </c>
      <c r="L16" s="29" t="n">
        <f aca="false">G16*I16</f>
        <v>38730</v>
      </c>
      <c r="M16" s="29" t="n">
        <f aca="false">K16+L16</f>
        <v>68630</v>
      </c>
      <c r="N16" s="30" t="n">
        <f aca="false">H16*(1+$S$4)</f>
        <v>75.01312</v>
      </c>
      <c r="O16" s="30" t="n">
        <f aca="false">I16*(1+$S$4)</f>
        <v>97.165824</v>
      </c>
      <c r="P16" s="31" t="n">
        <f aca="false">N16+O16</f>
        <v>172.178944</v>
      </c>
      <c r="Q16" s="31" t="n">
        <f aca="false">G16*N16</f>
        <v>37506.56</v>
      </c>
      <c r="R16" s="32" t="n">
        <f aca="false">G16*O16</f>
        <v>48582.912</v>
      </c>
      <c r="S16" s="32" t="n">
        <f aca="false">Q16+R16</f>
        <v>86089.472</v>
      </c>
      <c r="V16" s="33"/>
    </row>
    <row r="17" s="22" customFormat="true" ht="19.4" hidden="false" customHeight="false" outlineLevel="0" collapsed="false">
      <c r="A17" s="23" t="s">
        <v>49</v>
      </c>
      <c r="B17" s="24" t="s">
        <v>25</v>
      </c>
      <c r="C17" s="23" t="s">
        <v>50</v>
      </c>
      <c r="D17" s="23" t="s">
        <v>27</v>
      </c>
      <c r="E17" s="54" t="s">
        <v>51</v>
      </c>
      <c r="F17" s="26" t="s">
        <v>29</v>
      </c>
      <c r="G17" s="27" t="n">
        <v>50</v>
      </c>
      <c r="H17" s="28" t="n">
        <f aca="false">Composição!J145</f>
        <v>147.72</v>
      </c>
      <c r="I17" s="29" t="n">
        <f aca="false">Composição!J146</f>
        <v>201.67</v>
      </c>
      <c r="J17" s="29" t="n">
        <f aca="false">H17+I17</f>
        <v>349.39</v>
      </c>
      <c r="K17" s="28" t="n">
        <f aca="false">G17*H17</f>
        <v>7386</v>
      </c>
      <c r="L17" s="29" t="n">
        <f aca="false">G17*I17</f>
        <v>10083.5</v>
      </c>
      <c r="M17" s="29" t="n">
        <f aca="false">K17+L17</f>
        <v>17469.5</v>
      </c>
      <c r="N17" s="30" t="n">
        <f aca="false">H17*(1+$S$4)</f>
        <v>185.299968</v>
      </c>
      <c r="O17" s="30" t="n">
        <f aca="false">I17*(1+$S$4)</f>
        <v>252.974848</v>
      </c>
      <c r="P17" s="31" t="n">
        <f aca="false">N17+O17</f>
        <v>438.274816</v>
      </c>
      <c r="Q17" s="31" t="n">
        <f aca="false">G17*N17</f>
        <v>9264.9984</v>
      </c>
      <c r="R17" s="32" t="n">
        <f aca="false">G17*O17</f>
        <v>12648.7424</v>
      </c>
      <c r="S17" s="32" t="n">
        <f aca="false">Q17+R17</f>
        <v>21913.7408</v>
      </c>
      <c r="V17" s="33"/>
    </row>
    <row r="18" s="22" customFormat="true" ht="13.8" hidden="false" customHeight="false" outlineLevel="0" collapsed="false">
      <c r="A18" s="23" t="s">
        <v>52</v>
      </c>
      <c r="B18" s="24" t="s">
        <v>25</v>
      </c>
      <c r="C18" s="23" t="s">
        <v>53</v>
      </c>
      <c r="D18" s="23" t="s">
        <v>27</v>
      </c>
      <c r="E18" s="54" t="s">
        <v>54</v>
      </c>
      <c r="F18" s="26" t="s">
        <v>29</v>
      </c>
      <c r="G18" s="27" t="n">
        <v>10</v>
      </c>
      <c r="H18" s="28" t="n">
        <f aca="false">Composição!J164</f>
        <v>211.31</v>
      </c>
      <c r="I18" s="29" t="n">
        <f aca="false">Composição!J165</f>
        <v>297.3</v>
      </c>
      <c r="J18" s="29" t="n">
        <f aca="false">H18+I18</f>
        <v>508.61</v>
      </c>
      <c r="K18" s="28" t="n">
        <f aca="false">G18*H18</f>
        <v>2113.1</v>
      </c>
      <c r="L18" s="29" t="n">
        <f aca="false">G18*I18</f>
        <v>2973</v>
      </c>
      <c r="M18" s="29" t="n">
        <f aca="false">K18+L18</f>
        <v>5086.1</v>
      </c>
      <c r="N18" s="30" t="n">
        <f aca="false">H18*(1+$S$4)</f>
        <v>265.067264</v>
      </c>
      <c r="O18" s="30" t="n">
        <f aca="false">I18*(1+$S$4)</f>
        <v>372.93312</v>
      </c>
      <c r="P18" s="31" t="n">
        <f aca="false">N18+O18</f>
        <v>638.000384</v>
      </c>
      <c r="Q18" s="31" t="n">
        <f aca="false">G18*N18</f>
        <v>2650.67264</v>
      </c>
      <c r="R18" s="32" t="n">
        <f aca="false">G18*O18</f>
        <v>3729.3312</v>
      </c>
      <c r="S18" s="32" t="n">
        <f aca="false">Q18+R18</f>
        <v>6380.00384</v>
      </c>
      <c r="V18" s="33"/>
    </row>
    <row r="19" s="38" customFormat="true" ht="14.9" hidden="false" customHeight="true" outlineLevel="0" collapsed="false">
      <c r="A19" s="34" t="s">
        <v>39</v>
      </c>
      <c r="B19" s="34"/>
      <c r="C19" s="34"/>
      <c r="D19" s="34"/>
      <c r="E19" s="34"/>
      <c r="F19" s="34"/>
      <c r="G19" s="34"/>
      <c r="H19" s="34"/>
      <c r="I19" s="34"/>
      <c r="J19" s="34"/>
      <c r="K19" s="35" t="n">
        <f aca="false">SUM(K12:K18)</f>
        <v>719654.252506108</v>
      </c>
      <c r="L19" s="35" t="n">
        <f aca="false">SUM(L12:L18)</f>
        <v>416672.278216096</v>
      </c>
      <c r="M19" s="35" t="n">
        <f aca="false">SUM(M12:M18)</f>
        <v>1136326.5307222</v>
      </c>
      <c r="N19" s="36" t="s">
        <v>40</v>
      </c>
      <c r="O19" s="36"/>
      <c r="P19" s="36"/>
      <c r="Q19" s="37" t="n">
        <f aca="false">SUM(Q14:Q18)</f>
        <v>123053.11466168</v>
      </c>
      <c r="R19" s="37" t="n">
        <f aca="false">SUM(R14:R18)</f>
        <v>151029.88544</v>
      </c>
      <c r="S19" s="37" t="n">
        <f aca="false">SUM(S14:S18)</f>
        <v>274083.00010168</v>
      </c>
      <c r="V19" s="39"/>
    </row>
    <row r="20" s="38" customFormat="true" ht="16.4" hidden="false" customHeight="true" outlineLevel="0" collapsed="false">
      <c r="A20" s="40"/>
      <c r="B20" s="41"/>
      <c r="C20" s="40"/>
      <c r="D20" s="40"/>
      <c r="E20" s="42"/>
      <c r="F20" s="43"/>
      <c r="G20" s="44"/>
      <c r="H20" s="45"/>
      <c r="I20" s="46"/>
      <c r="J20" s="46"/>
      <c r="K20" s="47"/>
      <c r="L20" s="47"/>
      <c r="M20" s="47"/>
      <c r="N20" s="48"/>
      <c r="O20" s="49"/>
      <c r="P20" s="49"/>
      <c r="Q20" s="50" t="s">
        <v>55</v>
      </c>
      <c r="R20" s="50"/>
      <c r="S20" s="51" t="n">
        <f aca="false">S19/O4</f>
        <v>88.7000000329062</v>
      </c>
      <c r="U20" s="52" t="n">
        <f aca="false">S20</f>
        <v>88.7000000329062</v>
      </c>
      <c r="V20" s="39"/>
    </row>
    <row r="21" s="67" customFormat="true" ht="8.95" hidden="false" customHeight="true" outlineLevel="0" collapsed="false">
      <c r="A21" s="55"/>
      <c r="B21" s="56"/>
      <c r="C21" s="55"/>
      <c r="D21" s="55"/>
      <c r="E21" s="57"/>
      <c r="F21" s="58"/>
      <c r="G21" s="59"/>
      <c r="H21" s="60"/>
      <c r="I21" s="61"/>
      <c r="J21" s="61"/>
      <c r="K21" s="62"/>
      <c r="L21" s="62"/>
      <c r="M21" s="62"/>
      <c r="N21" s="63"/>
      <c r="O21" s="64"/>
      <c r="P21" s="64"/>
      <c r="Q21" s="65"/>
      <c r="R21" s="65"/>
      <c r="S21" s="66"/>
      <c r="U21" s="68"/>
      <c r="V21" s="69"/>
    </row>
    <row r="22" s="38" customFormat="true" ht="16.4" hidden="false" customHeight="true" outlineLevel="0" collapsed="false">
      <c r="A22" s="40"/>
      <c r="B22" s="41"/>
      <c r="C22" s="40"/>
      <c r="D22" s="40"/>
      <c r="E22" s="42"/>
      <c r="F22" s="43"/>
      <c r="G22" s="44"/>
      <c r="H22" s="45"/>
      <c r="I22" s="46"/>
      <c r="J22" s="46"/>
      <c r="K22" s="47"/>
      <c r="L22" s="47"/>
      <c r="M22" s="47"/>
      <c r="N22" s="48"/>
      <c r="O22" s="49"/>
      <c r="P22" s="49"/>
      <c r="Q22" s="50" t="s">
        <v>56</v>
      </c>
      <c r="R22" s="50"/>
      <c r="S22" s="51" t="n">
        <f aca="false">S12+S19</f>
        <v>1425408.00013793</v>
      </c>
      <c r="U22" s="52"/>
      <c r="V22" s="39"/>
    </row>
    <row r="23" customFormat="false" ht="13.8" hidden="false" customHeight="true" outlineLevel="0" collapsed="false">
      <c r="A23" s="70" t="s">
        <v>57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</row>
    <row r="24" customFormat="false" ht="13.8" hidden="false" customHeight="true" outlineLevel="0" collapsed="false">
      <c r="A24" s="71" t="s">
        <v>58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</row>
    <row r="26" customFormat="false" ht="13.8" hidden="false" customHeight="false" outlineLevel="0" collapsed="false">
      <c r="O26" s="72" t="s">
        <v>59</v>
      </c>
      <c r="P26" s="72"/>
      <c r="Q26" s="72"/>
      <c r="R26" s="72"/>
      <c r="S26" s="72"/>
    </row>
    <row r="27" customFormat="false" ht="65.65" hidden="false" customHeight="true" outlineLevel="0" collapsed="false"/>
    <row r="29" customFormat="false" ht="26.1" hidden="false" customHeight="true" outlineLevel="0" collapsed="false">
      <c r="E29" s="73"/>
    </row>
    <row r="30" customFormat="false" ht="13.8" hidden="false" customHeight="false" outlineLevel="0" collapsed="false">
      <c r="E30" s="74" t="s">
        <v>60</v>
      </c>
      <c r="F30" s="75"/>
      <c r="G30" s="76"/>
      <c r="N30" s="77"/>
      <c r="O30" s="77"/>
      <c r="P30" s="78" t="s">
        <v>61</v>
      </c>
      <c r="Q30" s="78"/>
      <c r="R30" s="78"/>
    </row>
    <row r="31" customFormat="false" ht="13.8" hidden="false" customHeight="false" outlineLevel="0" collapsed="false">
      <c r="E31" s="79" t="s">
        <v>62</v>
      </c>
      <c r="F31" s="75"/>
      <c r="G31" s="76"/>
      <c r="N31" s="80"/>
      <c r="O31" s="80"/>
      <c r="P31" s="81" t="s">
        <v>63</v>
      </c>
      <c r="Q31" s="81"/>
      <c r="R31" s="81"/>
    </row>
    <row r="32" customFormat="false" ht="13.8" hidden="false" customHeight="false" outlineLevel="0" collapsed="false">
      <c r="E32" s="82" t="s">
        <v>64</v>
      </c>
      <c r="G32" s="76"/>
      <c r="O32" s="83"/>
      <c r="P32" s="81" t="s">
        <v>65</v>
      </c>
      <c r="Q32" s="81"/>
      <c r="R32" s="81"/>
    </row>
  </sheetData>
  <mergeCells count="31">
    <mergeCell ref="A1:S1"/>
    <mergeCell ref="A2:S3"/>
    <mergeCell ref="A4:B4"/>
    <mergeCell ref="C4:F4"/>
    <mergeCell ref="H4:K4"/>
    <mergeCell ref="A5:A6"/>
    <mergeCell ref="B5:B6"/>
    <mergeCell ref="C5:C6"/>
    <mergeCell ref="D5:D6"/>
    <mergeCell ref="E5:E6"/>
    <mergeCell ref="F5:F6"/>
    <mergeCell ref="G5:G6"/>
    <mergeCell ref="H5:J5"/>
    <mergeCell ref="K5:M5"/>
    <mergeCell ref="N5:P5"/>
    <mergeCell ref="Q5:S5"/>
    <mergeCell ref="B7:S7"/>
    <mergeCell ref="A12:J12"/>
    <mergeCell ref="N12:P12"/>
    <mergeCell ref="Q13:R13"/>
    <mergeCell ref="B14:S14"/>
    <mergeCell ref="A19:J19"/>
    <mergeCell ref="N19:P19"/>
    <mergeCell ref="Q20:R20"/>
    <mergeCell ref="Q22:R22"/>
    <mergeCell ref="A23:L23"/>
    <mergeCell ref="A24:L24"/>
    <mergeCell ref="O26:S26"/>
    <mergeCell ref="P30:R30"/>
    <mergeCell ref="P31:R31"/>
    <mergeCell ref="P32:R32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G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12.59375" defaultRowHeight="13.8" zeroHeight="false" outlineLevelRow="0" outlineLevelCol="0"/>
  <cols>
    <col collapsed="false" customWidth="true" hidden="false" outlineLevel="0" max="1" min="1" style="3" width="7"/>
    <col collapsed="false" customWidth="true" hidden="false" outlineLevel="0" max="2" min="2" style="84" width="9.75"/>
    <col collapsed="false" customWidth="true" hidden="false" outlineLevel="0" max="3" min="3" style="3" width="7.25"/>
    <col collapsed="false" customWidth="true" hidden="false" outlineLevel="0" max="4" min="4" style="3" width="47.59"/>
    <col collapsed="false" customWidth="true" hidden="false" outlineLevel="0" max="5" min="5" style="3" width="23.4"/>
    <col collapsed="false" customWidth="true" hidden="false" outlineLevel="0" max="6" min="6" style="3" width="12.78"/>
    <col collapsed="false" customWidth="true" hidden="false" outlineLevel="0" max="7" min="7" style="3" width="7.12"/>
    <col collapsed="false" customWidth="true" hidden="false" outlineLevel="0" max="8" min="8" style="3" width="11.13"/>
    <col collapsed="false" customWidth="true" hidden="false" outlineLevel="0" max="9" min="9" style="3" width="9"/>
    <col collapsed="false" customWidth="true" hidden="false" outlineLevel="0" max="10" min="10" style="3" width="13.12"/>
    <col collapsed="false" customWidth="true" hidden="false" outlineLevel="0" max="11" min="11" style="3" width="21.5"/>
    <col collapsed="false" customWidth="true" hidden="false" outlineLevel="0" max="12" min="12" style="85" width="13"/>
    <col collapsed="false" customWidth="true" hidden="false" outlineLevel="0" max="13" min="13" style="86" width="13.88"/>
    <col collapsed="false" customWidth="true" hidden="false" outlineLevel="0" max="14" min="14" style="87" width="14"/>
    <col collapsed="false" customWidth="true" hidden="false" outlineLevel="0" max="16" min="15" style="3" width="14"/>
    <col collapsed="false" customWidth="true" hidden="false" outlineLevel="0" max="17" min="17" style="3" width="15.75"/>
    <col collapsed="false" customWidth="true" hidden="false" outlineLevel="0" max="18" min="18" style="3" width="14.25"/>
    <col collapsed="false" customWidth="true" hidden="false" outlineLevel="0" max="21" min="19" style="3" width="8.12"/>
    <col collapsed="false" customWidth="true" hidden="false" outlineLevel="0" max="26" min="22" style="3" width="6"/>
  </cols>
  <sheetData>
    <row r="1" customFormat="false" ht="15" hidden="false" customHeight="false" outlineLevel="0" collapsed="false">
      <c r="A1" s="88"/>
      <c r="B1" s="89"/>
      <c r="C1" s="88"/>
      <c r="D1" s="90"/>
      <c r="E1" s="90"/>
      <c r="F1" s="90"/>
      <c r="G1" s="88"/>
      <c r="H1" s="91"/>
      <c r="I1" s="88"/>
      <c r="J1" s="92"/>
      <c r="R1" s="93"/>
      <c r="S1" s="94"/>
      <c r="T1" s="94"/>
      <c r="U1" s="94"/>
      <c r="V1" s="94"/>
    </row>
    <row r="2" customFormat="false" ht="76.85" hidden="false" customHeight="true" outlineLevel="0" collapsed="false">
      <c r="A2" s="88"/>
      <c r="B2" s="95"/>
      <c r="C2" s="95"/>
      <c r="D2" s="95"/>
      <c r="E2" s="95"/>
      <c r="F2" s="95"/>
      <c r="G2" s="95"/>
      <c r="H2" s="95"/>
      <c r="I2" s="95"/>
      <c r="J2" s="95"/>
      <c r="R2" s="93"/>
      <c r="S2" s="94"/>
      <c r="T2" s="94"/>
      <c r="U2" s="94"/>
      <c r="V2" s="94"/>
    </row>
    <row r="3" customFormat="false" ht="24.75" hidden="false" customHeight="true" outlineLevel="0" collapsed="false">
      <c r="A3" s="88"/>
      <c r="B3" s="96" t="s">
        <v>66</v>
      </c>
      <c r="C3" s="96"/>
      <c r="D3" s="96"/>
      <c r="E3" s="96"/>
      <c r="F3" s="96"/>
      <c r="G3" s="97" t="s">
        <v>67</v>
      </c>
      <c r="H3" s="97"/>
      <c r="I3" s="97"/>
      <c r="J3" s="97"/>
    </row>
    <row r="4" customFormat="false" ht="11.6" hidden="false" customHeight="true" outlineLevel="0" collapsed="false">
      <c r="A4" s="98"/>
      <c r="B4" s="99"/>
      <c r="C4" s="100"/>
      <c r="D4" s="100"/>
      <c r="E4" s="100"/>
      <c r="F4" s="100"/>
      <c r="G4" s="101"/>
      <c r="H4" s="102"/>
      <c r="I4" s="98"/>
      <c r="J4" s="98"/>
    </row>
    <row r="5" customFormat="false" ht="13.8" hidden="false" customHeight="false" outlineLevel="0" collapsed="false">
      <c r="A5" s="98"/>
      <c r="B5" s="103" t="s">
        <v>68</v>
      </c>
      <c r="C5" s="103"/>
      <c r="D5" s="104" t="s">
        <v>69</v>
      </c>
      <c r="E5" s="104"/>
      <c r="F5" s="104"/>
      <c r="G5" s="104"/>
      <c r="H5" s="104"/>
      <c r="I5" s="104"/>
      <c r="J5" s="104"/>
    </row>
    <row r="6" customFormat="false" ht="13.8" hidden="false" customHeight="false" outlineLevel="0" collapsed="false">
      <c r="A6" s="38"/>
      <c r="B6" s="105" t="s">
        <v>70</v>
      </c>
      <c r="C6" s="105"/>
      <c r="D6" s="106" t="s">
        <v>71</v>
      </c>
      <c r="E6" s="107"/>
      <c r="F6" s="108"/>
      <c r="G6" s="109"/>
      <c r="H6" s="110"/>
      <c r="I6" s="111"/>
      <c r="J6" s="112"/>
    </row>
    <row r="7" customFormat="false" ht="13.8" hidden="false" customHeight="false" outlineLevel="0" collapsed="false">
      <c r="A7" s="38"/>
      <c r="B7" s="113" t="s">
        <v>72</v>
      </c>
      <c r="C7" s="114" t="s">
        <v>73</v>
      </c>
      <c r="D7" s="115"/>
      <c r="E7" s="115"/>
      <c r="F7" s="116"/>
      <c r="G7" s="115"/>
      <c r="H7" s="115"/>
      <c r="I7" s="115"/>
      <c r="J7" s="117"/>
      <c r="L7" s="118" t="s">
        <v>74</v>
      </c>
      <c r="M7" s="119" t="s">
        <v>75</v>
      </c>
      <c r="N7" s="120" t="s">
        <v>76</v>
      </c>
      <c r="P7" s="121" t="s">
        <v>77</v>
      </c>
    </row>
    <row r="8" customFormat="false" ht="24.75" hidden="false" customHeight="true" outlineLevel="0" collapsed="false">
      <c r="A8" s="88"/>
      <c r="B8" s="122" t="s">
        <v>78</v>
      </c>
      <c r="C8" s="122" t="s">
        <v>79</v>
      </c>
      <c r="D8" s="123" t="s">
        <v>80</v>
      </c>
      <c r="E8" s="123"/>
      <c r="F8" s="123"/>
      <c r="G8" s="124" t="s">
        <v>14</v>
      </c>
      <c r="H8" s="125" t="s">
        <v>81</v>
      </c>
      <c r="I8" s="124" t="s">
        <v>82</v>
      </c>
      <c r="J8" s="126" t="s">
        <v>83</v>
      </c>
      <c r="K8" s="127"/>
      <c r="L8" s="128" t="n">
        <v>0.313546174</v>
      </c>
      <c r="M8" s="128" t="n">
        <v>0.352167879</v>
      </c>
      <c r="N8" s="128" t="n">
        <v>0.334285947</v>
      </c>
      <c r="P8" s="128" t="n">
        <f aca="false">L8+M8+N8</f>
        <v>1</v>
      </c>
      <c r="V8" s="94"/>
      <c r="W8" s="94"/>
      <c r="X8" s="94"/>
      <c r="Y8" s="94"/>
      <c r="Z8" s="94"/>
      <c r="AA8" s="22"/>
    </row>
    <row r="9" s="22" customFormat="true" ht="28.35" hidden="false" customHeight="true" outlineLevel="0" collapsed="false">
      <c r="A9" s="98"/>
      <c r="B9" s="129" t="s">
        <v>84</v>
      </c>
      <c r="C9" s="130" t="n">
        <v>5928</v>
      </c>
      <c r="D9" s="131" t="s">
        <v>85</v>
      </c>
      <c r="E9" s="131"/>
      <c r="F9" s="131"/>
      <c r="G9" s="24" t="s">
        <v>86</v>
      </c>
      <c r="H9" s="132" t="n">
        <v>0.2048</v>
      </c>
      <c r="I9" s="133" t="n">
        <v>292.56</v>
      </c>
      <c r="J9" s="134" t="n">
        <f aca="false">H9*I9</f>
        <v>59.916288</v>
      </c>
      <c r="L9" s="53"/>
      <c r="M9" s="53"/>
      <c r="N9" s="53"/>
    </row>
    <row r="10" customFormat="false" ht="28.35" hidden="false" customHeight="true" outlineLevel="0" collapsed="false">
      <c r="A10" s="98"/>
      <c r="B10" s="129" t="s">
        <v>84</v>
      </c>
      <c r="C10" s="130" t="n">
        <v>5930</v>
      </c>
      <c r="D10" s="131" t="s">
        <v>87</v>
      </c>
      <c r="E10" s="131"/>
      <c r="F10" s="131"/>
      <c r="G10" s="24" t="s">
        <v>88</v>
      </c>
      <c r="H10" s="132" t="n">
        <v>0.4872</v>
      </c>
      <c r="I10" s="133" t="n">
        <v>79.23</v>
      </c>
      <c r="J10" s="134" t="n">
        <f aca="false">H10*I10</f>
        <v>38.600856</v>
      </c>
      <c r="K10" s="6"/>
      <c r="L10" s="53"/>
      <c r="M10" s="53"/>
      <c r="N10" s="53"/>
    </row>
    <row r="11" customFormat="false" ht="15" hidden="false" customHeight="true" outlineLevel="0" collapsed="false">
      <c r="A11" s="98"/>
      <c r="B11" s="129" t="s">
        <v>84</v>
      </c>
      <c r="C11" s="130" t="n">
        <v>88316</v>
      </c>
      <c r="D11" s="131" t="s">
        <v>89</v>
      </c>
      <c r="E11" s="131"/>
      <c r="F11" s="131"/>
      <c r="G11" s="24" t="s">
        <v>90</v>
      </c>
      <c r="H11" s="132" t="n">
        <v>0.6922</v>
      </c>
      <c r="I11" s="133" t="n">
        <v>24.31</v>
      </c>
      <c r="J11" s="134" t="n">
        <f aca="false">H11*I11</f>
        <v>16.827382</v>
      </c>
      <c r="L11" s="53"/>
      <c r="M11" s="53"/>
      <c r="N11" s="53"/>
    </row>
    <row r="12" customFormat="false" ht="15" hidden="false" customHeight="true" outlineLevel="0" collapsed="false">
      <c r="A12" s="98"/>
      <c r="B12" s="129" t="s">
        <v>84</v>
      </c>
      <c r="C12" s="130" t="n">
        <v>88441</v>
      </c>
      <c r="D12" s="131" t="s">
        <v>91</v>
      </c>
      <c r="E12" s="131"/>
      <c r="F12" s="131"/>
      <c r="G12" s="24" t="s">
        <v>90</v>
      </c>
      <c r="H12" s="132" t="n">
        <f aca="false">H11</f>
        <v>0.6922</v>
      </c>
      <c r="I12" s="133" t="n">
        <v>25.39</v>
      </c>
      <c r="J12" s="134" t="n">
        <f aca="false">H12*I12</f>
        <v>17.574958</v>
      </c>
      <c r="L12" s="53"/>
      <c r="M12" s="53"/>
      <c r="N12" s="53"/>
    </row>
    <row r="13" customFormat="false" ht="22.5" hidden="false" customHeight="true" outlineLevel="0" collapsed="false">
      <c r="A13" s="98"/>
      <c r="B13" s="113" t="s">
        <v>92</v>
      </c>
      <c r="C13" s="114" t="s">
        <v>93</v>
      </c>
      <c r="D13" s="115"/>
      <c r="E13" s="115"/>
      <c r="F13" s="116"/>
      <c r="G13" s="115"/>
      <c r="H13" s="115"/>
      <c r="I13" s="115"/>
      <c r="J13" s="117"/>
      <c r="L13" s="53"/>
      <c r="M13" s="53"/>
      <c r="N13" s="53"/>
    </row>
    <row r="14" customFormat="false" ht="13.8" hidden="false" customHeight="false" outlineLevel="0" collapsed="false">
      <c r="A14" s="135"/>
      <c r="B14" s="122" t="s">
        <v>78</v>
      </c>
      <c r="C14" s="122" t="s">
        <v>79</v>
      </c>
      <c r="D14" s="123" t="s">
        <v>80</v>
      </c>
      <c r="E14" s="123"/>
      <c r="F14" s="123"/>
      <c r="G14" s="124" t="s">
        <v>14</v>
      </c>
      <c r="H14" s="136" t="s">
        <v>81</v>
      </c>
      <c r="I14" s="137" t="s">
        <v>82</v>
      </c>
      <c r="J14" s="126" t="s">
        <v>22</v>
      </c>
      <c r="L14" s="118" t="s">
        <v>74</v>
      </c>
      <c r="M14" s="119" t="s">
        <v>75</v>
      </c>
      <c r="N14" s="120" t="s">
        <v>76</v>
      </c>
      <c r="P14" s="121" t="s">
        <v>77</v>
      </c>
    </row>
    <row r="15" customFormat="false" ht="29" hidden="false" customHeight="true" outlineLevel="0" collapsed="false">
      <c r="A15" s="98"/>
      <c r="B15" s="138" t="s">
        <v>84</v>
      </c>
      <c r="C15" s="130" t="n">
        <v>5928</v>
      </c>
      <c r="D15" s="131" t="s">
        <v>85</v>
      </c>
      <c r="E15" s="131"/>
      <c r="F15" s="131"/>
      <c r="G15" s="24" t="s">
        <v>86</v>
      </c>
      <c r="H15" s="132" t="n">
        <f aca="false">Memorial_de_calculo!D16</f>
        <v>0.025637037037037</v>
      </c>
      <c r="I15" s="133" t="n">
        <v>292.56</v>
      </c>
      <c r="J15" s="134" t="n">
        <f aca="false">H15*I15</f>
        <v>7.50037155555556</v>
      </c>
      <c r="L15" s="139" t="n">
        <v>0.322314049</v>
      </c>
      <c r="M15" s="140" t="n">
        <v>0.586594824</v>
      </c>
      <c r="N15" s="141" t="n">
        <v>0.091091127</v>
      </c>
      <c r="P15" s="128" t="n">
        <f aca="false">L15+M15+N15</f>
        <v>1</v>
      </c>
    </row>
    <row r="16" s="142" customFormat="true" ht="29" hidden="false" customHeight="true" outlineLevel="0" collapsed="false">
      <c r="A16" s="98"/>
      <c r="B16" s="138" t="s">
        <v>84</v>
      </c>
      <c r="C16" s="130" t="n">
        <v>91386</v>
      </c>
      <c r="D16" s="131" t="s">
        <v>94</v>
      </c>
      <c r="E16" s="131"/>
      <c r="F16" s="131"/>
      <c r="G16" s="24" t="s">
        <v>86</v>
      </c>
      <c r="H16" s="132" t="n">
        <f aca="false">Memorial_de_calculo!D17</f>
        <v>0.025637037037037</v>
      </c>
      <c r="I16" s="133" t="n">
        <v>288.18</v>
      </c>
      <c r="J16" s="134" t="n">
        <f aca="false">H16*I16</f>
        <v>7.38808133333333</v>
      </c>
      <c r="L16" s="139" t="n">
        <v>0.381501599</v>
      </c>
      <c r="M16" s="140" t="n">
        <v>0.539325844</v>
      </c>
      <c r="N16" s="141" t="n">
        <v>0.079172557</v>
      </c>
      <c r="P16" s="128" t="n">
        <f aca="false">L16+M16+N16</f>
        <v>1</v>
      </c>
    </row>
    <row r="17" customFormat="false" ht="13.8" hidden="false" customHeight="false" outlineLevel="0" collapsed="false">
      <c r="A17" s="98"/>
      <c r="B17" s="113" t="s">
        <v>95</v>
      </c>
      <c r="C17" s="114" t="s">
        <v>96</v>
      </c>
      <c r="D17" s="115"/>
      <c r="E17" s="115"/>
      <c r="F17" s="116"/>
      <c r="G17" s="115"/>
      <c r="H17" s="115"/>
      <c r="I17" s="115"/>
      <c r="J17" s="143"/>
      <c r="L17" s="53"/>
      <c r="M17" s="53"/>
      <c r="N17" s="53"/>
    </row>
    <row r="18" customFormat="false" ht="13.8" hidden="false" customHeight="false" outlineLevel="0" collapsed="false">
      <c r="A18" s="98"/>
      <c r="B18" s="122" t="s">
        <v>78</v>
      </c>
      <c r="C18" s="122" t="s">
        <v>79</v>
      </c>
      <c r="D18" s="123" t="s">
        <v>80</v>
      </c>
      <c r="E18" s="123"/>
      <c r="F18" s="123"/>
      <c r="G18" s="124" t="s">
        <v>14</v>
      </c>
      <c r="H18" s="136" t="s">
        <v>81</v>
      </c>
      <c r="I18" s="137" t="s">
        <v>82</v>
      </c>
      <c r="J18" s="126" t="s">
        <v>22</v>
      </c>
      <c r="L18" s="53"/>
      <c r="M18" s="53"/>
      <c r="N18" s="53"/>
      <c r="P18" s="121" t="s">
        <v>77</v>
      </c>
    </row>
    <row r="19" customFormat="false" ht="19.9" hidden="false" customHeight="true" outlineLevel="0" collapsed="false">
      <c r="A19" s="98"/>
      <c r="B19" s="144" t="s">
        <v>84</v>
      </c>
      <c r="C19" s="145" t="n">
        <v>95875</v>
      </c>
      <c r="D19" s="131" t="s">
        <v>97</v>
      </c>
      <c r="E19" s="131"/>
      <c r="F19" s="131"/>
      <c r="G19" s="146" t="s">
        <v>98</v>
      </c>
      <c r="H19" s="132" t="n">
        <f aca="false">Memorial_de_calculo!D19</f>
        <v>3.2</v>
      </c>
      <c r="I19" s="133" t="n">
        <v>2.68</v>
      </c>
      <c r="J19" s="134" t="n">
        <f aca="false">H19*I19</f>
        <v>8.576</v>
      </c>
      <c r="L19" s="139" t="n">
        <v>0.403361344</v>
      </c>
      <c r="M19" s="140" t="n">
        <v>0.49579832</v>
      </c>
      <c r="N19" s="141" t="n">
        <v>0.100840336</v>
      </c>
      <c r="P19" s="128" t="n">
        <f aca="false">L19+M19+N19</f>
        <v>1</v>
      </c>
    </row>
    <row r="20" customFormat="false" ht="10.5" hidden="false" customHeight="true" outlineLevel="0" collapsed="false">
      <c r="A20" s="98"/>
      <c r="B20" s="147"/>
      <c r="C20" s="147"/>
      <c r="D20" s="148"/>
      <c r="E20" s="148"/>
      <c r="F20" s="148"/>
      <c r="G20" s="147"/>
      <c r="H20" s="149"/>
      <c r="I20" s="150"/>
      <c r="J20" s="150"/>
    </row>
    <row r="21" customFormat="false" ht="19.4" hidden="false" customHeight="false" outlineLevel="0" collapsed="false">
      <c r="A21" s="98"/>
      <c r="B21" s="129" t="s">
        <v>99</v>
      </c>
      <c r="C21" s="129"/>
      <c r="D21" s="129"/>
      <c r="E21" s="129"/>
      <c r="F21" s="129"/>
      <c r="G21" s="129"/>
      <c r="H21" s="151" t="s">
        <v>100</v>
      </c>
      <c r="I21" s="152"/>
      <c r="J21" s="153" t="n">
        <f aca="false">ROUND(SUM(J9:J12)*(L8+M8)+J15*(L15+M15)+J16*(L16+M16)+J19*(L19+M19),2)</f>
        <v>109.82</v>
      </c>
    </row>
    <row r="22" customFormat="false" ht="13.8" hidden="false" customHeight="false" outlineLevel="0" collapsed="false">
      <c r="A22" s="98"/>
      <c r="B22" s="129"/>
      <c r="C22" s="129"/>
      <c r="D22" s="129"/>
      <c r="E22" s="129"/>
      <c r="F22" s="129"/>
      <c r="G22" s="129"/>
      <c r="H22" s="151" t="s">
        <v>21</v>
      </c>
      <c r="I22" s="152"/>
      <c r="J22" s="153" t="n">
        <f aca="false">ROUND(SUM(J9:J12)*N8+J15*N15+J16*N16+J19*N19,2)</f>
        <v>46.57</v>
      </c>
    </row>
    <row r="23" customFormat="false" ht="19.4" hidden="false" customHeight="false" outlineLevel="0" collapsed="false">
      <c r="A23" s="98"/>
      <c r="B23" s="129"/>
      <c r="C23" s="129"/>
      <c r="D23" s="129"/>
      <c r="E23" s="129"/>
      <c r="F23" s="129"/>
      <c r="G23" s="129"/>
      <c r="H23" s="151" t="s">
        <v>101</v>
      </c>
      <c r="I23" s="152"/>
      <c r="J23" s="153" t="n">
        <f aca="false">ROUND(SUM(J9:J12,J15:J16,J19),2)</f>
        <v>156.38</v>
      </c>
    </row>
    <row r="24" customFormat="false" ht="13.8" hidden="false" customHeight="false" outlineLevel="0" collapsed="false">
      <c r="A24" s="98"/>
      <c r="B24" s="129"/>
      <c r="C24" s="129"/>
      <c r="D24" s="129"/>
      <c r="E24" s="129"/>
      <c r="F24" s="129"/>
      <c r="G24" s="129"/>
      <c r="H24" s="154" t="s">
        <v>102</v>
      </c>
      <c r="I24" s="155" t="n">
        <v>0.2544</v>
      </c>
      <c r="J24" s="156" t="n">
        <f aca="false">ROUND(J23*I24,2)</f>
        <v>39.78</v>
      </c>
    </row>
    <row r="25" customFormat="false" ht="21" hidden="false" customHeight="true" outlineLevel="0" collapsed="false">
      <c r="A25" s="98"/>
      <c r="B25" s="129"/>
      <c r="C25" s="129"/>
      <c r="D25" s="129"/>
      <c r="E25" s="129"/>
      <c r="F25" s="129"/>
      <c r="G25" s="129"/>
      <c r="H25" s="151" t="s">
        <v>103</v>
      </c>
      <c r="I25" s="152"/>
      <c r="J25" s="157" t="n">
        <f aca="false">ROUND(SUM(J23:J24),2)</f>
        <v>196.16</v>
      </c>
    </row>
    <row r="26" customFormat="false" ht="13.5" hidden="false" customHeight="true" outlineLevel="0" collapsed="false">
      <c r="A26" s="38"/>
      <c r="B26" s="158"/>
      <c r="C26" s="38"/>
      <c r="D26" s="38"/>
      <c r="E26" s="38"/>
      <c r="F26" s="38"/>
      <c r="G26" s="38"/>
      <c r="H26" s="38"/>
      <c r="I26" s="38"/>
      <c r="J26" s="38"/>
      <c r="K26" s="127"/>
    </row>
    <row r="27" customFormat="false" ht="13.8" hidden="false" customHeight="false" outlineLevel="0" collapsed="false">
      <c r="A27" s="98"/>
      <c r="B27" s="103" t="s">
        <v>104</v>
      </c>
      <c r="C27" s="103"/>
      <c r="D27" s="104" t="s">
        <v>105</v>
      </c>
      <c r="E27" s="104"/>
      <c r="F27" s="104"/>
      <c r="G27" s="159"/>
      <c r="H27" s="159"/>
      <c r="I27" s="159"/>
      <c r="J27" s="159"/>
    </row>
    <row r="28" customFormat="false" ht="13.8" hidden="false" customHeight="false" outlineLevel="0" collapsed="false">
      <c r="A28" s="98"/>
      <c r="B28" s="105" t="s">
        <v>106</v>
      </c>
      <c r="C28" s="105"/>
      <c r="D28" s="106" t="s">
        <v>71</v>
      </c>
      <c r="E28" s="107"/>
      <c r="F28" s="108"/>
      <c r="G28" s="159"/>
      <c r="H28" s="159"/>
      <c r="I28" s="159"/>
      <c r="J28" s="159"/>
    </row>
    <row r="29" customFormat="false" ht="13.8" hidden="false" customHeight="false" outlineLevel="0" collapsed="false">
      <c r="A29" s="98"/>
      <c r="B29" s="113" t="s">
        <v>107</v>
      </c>
      <c r="C29" s="116" t="s">
        <v>108</v>
      </c>
      <c r="D29" s="116"/>
      <c r="E29" s="116"/>
      <c r="F29" s="116"/>
      <c r="G29" s="115"/>
      <c r="H29" s="115"/>
      <c r="I29" s="90"/>
      <c r="J29" s="117"/>
      <c r="L29" s="118" t="s">
        <v>74</v>
      </c>
      <c r="M29" s="119" t="s">
        <v>75</v>
      </c>
      <c r="N29" s="120" t="s">
        <v>76</v>
      </c>
      <c r="O29" s="160"/>
      <c r="P29" s="121" t="s">
        <v>77</v>
      </c>
    </row>
    <row r="30" customFormat="false" ht="13.8" hidden="false" customHeight="false" outlineLevel="0" collapsed="false">
      <c r="A30" s="98"/>
      <c r="B30" s="122" t="s">
        <v>78</v>
      </c>
      <c r="C30" s="124" t="s">
        <v>79</v>
      </c>
      <c r="D30" s="123" t="s">
        <v>80</v>
      </c>
      <c r="E30" s="123"/>
      <c r="F30" s="123"/>
      <c r="G30" s="124" t="s">
        <v>14</v>
      </c>
      <c r="H30" s="125" t="s">
        <v>81</v>
      </c>
      <c r="I30" s="124" t="s">
        <v>82</v>
      </c>
      <c r="J30" s="126" t="s">
        <v>22</v>
      </c>
      <c r="L30" s="128" t="n">
        <v>0.324854975</v>
      </c>
      <c r="M30" s="128" t="n">
        <v>0.294660121</v>
      </c>
      <c r="N30" s="128" t="n">
        <v>0.380484904</v>
      </c>
      <c r="P30" s="128" t="n">
        <f aca="false">L30+M30+N30</f>
        <v>1</v>
      </c>
    </row>
    <row r="31" customFormat="false" ht="27.75" hidden="false" customHeight="true" outlineLevel="0" collapsed="false">
      <c r="A31" s="98"/>
      <c r="B31" s="129" t="s">
        <v>84</v>
      </c>
      <c r="C31" s="130" t="n">
        <v>5928</v>
      </c>
      <c r="D31" s="131" t="s">
        <v>85</v>
      </c>
      <c r="E31" s="131"/>
      <c r="F31" s="131"/>
      <c r="G31" s="24" t="s">
        <v>86</v>
      </c>
      <c r="H31" s="132" t="n">
        <v>0.40949576</v>
      </c>
      <c r="I31" s="133" t="n">
        <v>292.56</v>
      </c>
      <c r="J31" s="134" t="n">
        <f aca="false">H31*I31</f>
        <v>119.8020795456</v>
      </c>
    </row>
    <row r="32" customFormat="false" ht="27.75" hidden="false" customHeight="true" outlineLevel="0" collapsed="false">
      <c r="A32" s="98"/>
      <c r="B32" s="129" t="s">
        <v>84</v>
      </c>
      <c r="C32" s="130" t="n">
        <v>5930</v>
      </c>
      <c r="D32" s="131" t="s">
        <v>87</v>
      </c>
      <c r="E32" s="131"/>
      <c r="F32" s="131"/>
      <c r="G32" s="24" t="s">
        <v>88</v>
      </c>
      <c r="H32" s="132" t="n">
        <v>1.7502</v>
      </c>
      <c r="I32" s="133" t="n">
        <v>79.23</v>
      </c>
      <c r="J32" s="134" t="n">
        <f aca="false">H32*I32</f>
        <v>138.668346</v>
      </c>
    </row>
    <row r="33" customFormat="false" ht="15" hidden="false" customHeight="true" outlineLevel="0" collapsed="false">
      <c r="A33" s="98"/>
      <c r="B33" s="129" t="s">
        <v>84</v>
      </c>
      <c r="C33" s="130" t="n">
        <v>88316</v>
      </c>
      <c r="D33" s="131" t="s">
        <v>89</v>
      </c>
      <c r="E33" s="131"/>
      <c r="F33" s="131"/>
      <c r="G33" s="24" t="s">
        <v>90</v>
      </c>
      <c r="H33" s="132" t="n">
        <v>2.1598</v>
      </c>
      <c r="I33" s="133" t="n">
        <v>24.31</v>
      </c>
      <c r="J33" s="134" t="n">
        <f aca="false">H33*I33</f>
        <v>52.504738</v>
      </c>
    </row>
    <row r="34" customFormat="false" ht="15" hidden="false" customHeight="true" outlineLevel="0" collapsed="false">
      <c r="A34" s="98"/>
      <c r="B34" s="129" t="s">
        <v>84</v>
      </c>
      <c r="C34" s="130" t="n">
        <v>88441</v>
      </c>
      <c r="D34" s="131" t="s">
        <v>91</v>
      </c>
      <c r="E34" s="131"/>
      <c r="F34" s="131"/>
      <c r="G34" s="24" t="s">
        <v>90</v>
      </c>
      <c r="H34" s="132" t="n">
        <v>2.1598</v>
      </c>
      <c r="I34" s="133" t="n">
        <v>25.39</v>
      </c>
      <c r="J34" s="134" t="n">
        <f aca="false">H34*I34</f>
        <v>54.837322</v>
      </c>
    </row>
    <row r="35" customFormat="false" ht="15" hidden="false" customHeight="false" outlineLevel="0" collapsed="false">
      <c r="A35" s="98"/>
      <c r="B35" s="113" t="s">
        <v>109</v>
      </c>
      <c r="C35" s="114" t="s">
        <v>93</v>
      </c>
      <c r="D35" s="115"/>
      <c r="E35" s="115"/>
      <c r="F35" s="116"/>
      <c r="G35" s="115"/>
      <c r="H35" s="115"/>
      <c r="J35" s="117"/>
      <c r="V35" s="93"/>
      <c r="W35" s="93"/>
      <c r="X35" s="93"/>
      <c r="Y35" s="93"/>
      <c r="Z35" s="93"/>
      <c r="AF35" s="3" t="n">
        <f aca="false">8-(10/35)</f>
        <v>7.71428571428571</v>
      </c>
    </row>
    <row r="36" customFormat="false" ht="15" hidden="false" customHeight="false" outlineLevel="0" collapsed="false">
      <c r="A36" s="98"/>
      <c r="B36" s="122" t="s">
        <v>78</v>
      </c>
      <c r="C36" s="124" t="s">
        <v>79</v>
      </c>
      <c r="D36" s="123" t="s">
        <v>80</v>
      </c>
      <c r="E36" s="123"/>
      <c r="F36" s="123"/>
      <c r="G36" s="124" t="s">
        <v>14</v>
      </c>
      <c r="H36" s="136" t="s">
        <v>81</v>
      </c>
      <c r="I36" s="137" t="s">
        <v>82</v>
      </c>
      <c r="J36" s="126" t="s">
        <v>22</v>
      </c>
      <c r="L36" s="161" t="s">
        <v>74</v>
      </c>
      <c r="M36" s="162" t="s">
        <v>75</v>
      </c>
      <c r="N36" s="163" t="s">
        <v>76</v>
      </c>
      <c r="P36" s="121" t="s">
        <v>77</v>
      </c>
      <c r="V36" s="93"/>
      <c r="W36" s="93"/>
      <c r="X36" s="93"/>
      <c r="Y36" s="93"/>
      <c r="Z36" s="93"/>
      <c r="AD36" s="3" t="n">
        <f aca="false">10/35</f>
        <v>0.285714285714286</v>
      </c>
    </row>
    <row r="37" customFormat="false" ht="29" hidden="false" customHeight="true" outlineLevel="0" collapsed="false">
      <c r="A37" s="98"/>
      <c r="B37" s="138" t="s">
        <v>84</v>
      </c>
      <c r="C37" s="130" t="n">
        <v>5928</v>
      </c>
      <c r="D37" s="131" t="s">
        <v>85</v>
      </c>
      <c r="E37" s="131"/>
      <c r="F37" s="131"/>
      <c r="G37" s="24" t="s">
        <v>86</v>
      </c>
      <c r="H37" s="132" t="n">
        <f aca="false">Memorial_de_calculo!D29</f>
        <v>0.0799925925925926</v>
      </c>
      <c r="I37" s="133" t="n">
        <v>292.56</v>
      </c>
      <c r="J37" s="134" t="n">
        <f aca="false">H37*I37</f>
        <v>23.4026328888889</v>
      </c>
      <c r="L37" s="139" t="n">
        <v>0.322314049</v>
      </c>
      <c r="M37" s="140" t="n">
        <v>0.586594824</v>
      </c>
      <c r="N37" s="141" t="n">
        <v>0.091091127</v>
      </c>
      <c r="P37" s="128" t="n">
        <f aca="false">L37+M37+N37</f>
        <v>1</v>
      </c>
      <c r="V37" s="93"/>
      <c r="W37" s="93"/>
      <c r="X37" s="93"/>
      <c r="Y37" s="93"/>
      <c r="Z37" s="93"/>
      <c r="AF37" s="3" t="n">
        <f aca="false">AF35/2.1598</f>
        <v>3.57175928988134</v>
      </c>
    </row>
    <row r="38" customFormat="false" ht="29" hidden="false" customHeight="true" outlineLevel="0" collapsed="false">
      <c r="A38" s="98"/>
      <c r="B38" s="138" t="s">
        <v>84</v>
      </c>
      <c r="C38" s="130" t="n">
        <v>91386</v>
      </c>
      <c r="D38" s="131" t="s">
        <v>94</v>
      </c>
      <c r="E38" s="131"/>
      <c r="F38" s="131"/>
      <c r="G38" s="24" t="s">
        <v>86</v>
      </c>
      <c r="H38" s="132" t="n">
        <f aca="false">Memorial_de_calculo!D30</f>
        <v>0.0799925925925926</v>
      </c>
      <c r="I38" s="133" t="n">
        <v>288.18</v>
      </c>
      <c r="J38" s="134" t="n">
        <f aca="false">H38*I38</f>
        <v>23.0522653333333</v>
      </c>
      <c r="L38" s="139" t="n">
        <v>0.381501599</v>
      </c>
      <c r="M38" s="140" t="n">
        <v>0.539325844</v>
      </c>
      <c r="N38" s="141" t="n">
        <v>0.079172557</v>
      </c>
      <c r="P38" s="128" t="n">
        <f aca="false">L38+M38+N38</f>
        <v>1</v>
      </c>
    </row>
    <row r="39" customFormat="false" ht="13.8" hidden="false" customHeight="false" outlineLevel="0" collapsed="false">
      <c r="A39" s="98"/>
      <c r="B39" s="113" t="s">
        <v>110</v>
      </c>
      <c r="C39" s="114" t="s">
        <v>96</v>
      </c>
      <c r="D39" s="115"/>
      <c r="E39" s="115"/>
      <c r="F39" s="116"/>
      <c r="G39" s="115"/>
      <c r="H39" s="115"/>
      <c r="I39" s="90" t="s">
        <v>111</v>
      </c>
      <c r="J39" s="143"/>
    </row>
    <row r="40" customFormat="false" ht="13.8" hidden="false" customHeight="false" outlineLevel="0" collapsed="false">
      <c r="A40" s="98"/>
      <c r="B40" s="122" t="s">
        <v>78</v>
      </c>
      <c r="C40" s="124" t="s">
        <v>79</v>
      </c>
      <c r="D40" s="123" t="s">
        <v>80</v>
      </c>
      <c r="E40" s="123"/>
      <c r="F40" s="123"/>
      <c r="G40" s="124" t="s">
        <v>14</v>
      </c>
      <c r="H40" s="136" t="s">
        <v>81</v>
      </c>
      <c r="I40" s="137" t="s">
        <v>82</v>
      </c>
      <c r="J40" s="126" t="s">
        <v>22</v>
      </c>
      <c r="P40" s="121" t="s">
        <v>77</v>
      </c>
    </row>
    <row r="41" customFormat="false" ht="19.9" hidden="false" customHeight="true" outlineLevel="0" collapsed="false">
      <c r="A41" s="98"/>
      <c r="B41" s="144" t="s">
        <v>84</v>
      </c>
      <c r="C41" s="164" t="n">
        <v>95875</v>
      </c>
      <c r="D41" s="131" t="s">
        <v>97</v>
      </c>
      <c r="E41" s="131"/>
      <c r="F41" s="131"/>
      <c r="G41" s="146" t="s">
        <v>98</v>
      </c>
      <c r="H41" s="132" t="n">
        <f aca="false">Memorial_de_calculo!D32</f>
        <v>6.4</v>
      </c>
      <c r="I41" s="133" t="n">
        <v>2.68</v>
      </c>
      <c r="J41" s="134" t="n">
        <f aca="false">H41*I41</f>
        <v>17.152</v>
      </c>
      <c r="L41" s="139" t="n">
        <v>0.403361344</v>
      </c>
      <c r="M41" s="140" t="n">
        <v>0.49579832</v>
      </c>
      <c r="N41" s="141" t="n">
        <v>0.100840336</v>
      </c>
      <c r="P41" s="128" t="n">
        <f aca="false">L41+M41+N41</f>
        <v>1</v>
      </c>
    </row>
    <row r="42" customFormat="false" ht="10.5" hidden="false" customHeight="true" outlineLevel="0" collapsed="false">
      <c r="A42" s="98"/>
      <c r="B42" s="147"/>
      <c r="C42" s="147"/>
      <c r="D42" s="148"/>
      <c r="E42" s="148"/>
      <c r="F42" s="148"/>
      <c r="G42" s="147"/>
      <c r="H42" s="149"/>
      <c r="I42" s="150"/>
      <c r="J42" s="150"/>
    </row>
    <row r="43" customFormat="false" ht="19.4" hidden="false" customHeight="false" outlineLevel="0" collapsed="false">
      <c r="A43" s="98"/>
      <c r="B43" s="129" t="s">
        <v>99</v>
      </c>
      <c r="C43" s="129"/>
      <c r="D43" s="129"/>
      <c r="E43" s="129"/>
      <c r="F43" s="129"/>
      <c r="G43" s="129"/>
      <c r="H43" s="151" t="s">
        <v>100</v>
      </c>
      <c r="I43" s="152"/>
      <c r="J43" s="153" t="n">
        <f aca="false">SUM(J31:J34)*(L30+M30)+J37*(L37+M37)+J38*(L38+M38)+J41*(L41+M41)</f>
        <v>284.546762884233</v>
      </c>
    </row>
    <row r="44" customFormat="false" ht="13.8" hidden="false" customHeight="false" outlineLevel="0" collapsed="false">
      <c r="A44" s="98"/>
      <c r="B44" s="129"/>
      <c r="C44" s="129"/>
      <c r="D44" s="129"/>
      <c r="E44" s="129"/>
      <c r="F44" s="129"/>
      <c r="G44" s="129"/>
      <c r="H44" s="151" t="s">
        <v>21</v>
      </c>
      <c r="I44" s="152"/>
      <c r="J44" s="153" t="n">
        <f aca="false">SUM(J31:J34)*N30+J37*N37+J38*N38+J41*N41</f>
        <v>144.87262088359</v>
      </c>
    </row>
    <row r="45" customFormat="false" ht="14.25" hidden="false" customHeight="true" outlineLevel="0" collapsed="false">
      <c r="A45" s="98"/>
      <c r="B45" s="129"/>
      <c r="C45" s="129"/>
      <c r="D45" s="129"/>
      <c r="E45" s="129"/>
      <c r="F45" s="129"/>
      <c r="G45" s="129"/>
      <c r="H45" s="151" t="s">
        <v>112</v>
      </c>
      <c r="I45" s="152"/>
      <c r="J45" s="153" t="n">
        <f aca="false">ROUND(SUM(J31:J34,J37:J38,J41),2)</f>
        <v>429.42</v>
      </c>
    </row>
    <row r="46" customFormat="false" ht="13.8" hidden="false" customHeight="false" outlineLevel="0" collapsed="false">
      <c r="A46" s="98"/>
      <c r="B46" s="129"/>
      <c r="C46" s="129"/>
      <c r="D46" s="129"/>
      <c r="E46" s="129"/>
      <c r="F46" s="129"/>
      <c r="G46" s="129"/>
      <c r="H46" s="154" t="s">
        <v>102</v>
      </c>
      <c r="I46" s="155" t="n">
        <f aca="false">I24</f>
        <v>0.2544</v>
      </c>
      <c r="J46" s="156" t="n">
        <f aca="false">ROUND(J45*I46,2)</f>
        <v>109.24</v>
      </c>
    </row>
    <row r="47" customFormat="false" ht="13.8" hidden="false" customHeight="false" outlineLevel="0" collapsed="false">
      <c r="A47" s="98"/>
      <c r="B47" s="129"/>
      <c r="C47" s="129"/>
      <c r="D47" s="129"/>
      <c r="E47" s="129"/>
      <c r="F47" s="129"/>
      <c r="G47" s="129"/>
      <c r="H47" s="151" t="s">
        <v>103</v>
      </c>
      <c r="I47" s="152"/>
      <c r="J47" s="157" t="n">
        <f aca="false">SUM(J45:J46)</f>
        <v>538.66</v>
      </c>
      <c r="O47" s="165"/>
      <c r="P47" s="165"/>
    </row>
    <row r="48" customFormat="false" ht="15" hidden="false" customHeight="false" outlineLevel="0" collapsed="false">
      <c r="A48" s="98"/>
      <c r="B48" s="166"/>
      <c r="C48" s="90"/>
      <c r="D48" s="90"/>
      <c r="E48" s="90"/>
      <c r="F48" s="90"/>
      <c r="G48" s="90"/>
      <c r="H48" s="90"/>
      <c r="I48" s="90"/>
      <c r="J48" s="90"/>
      <c r="O48" s="167"/>
      <c r="P48" s="167"/>
    </row>
    <row r="49" customFormat="false" ht="13.8" hidden="false" customHeight="false" outlineLevel="0" collapsed="false">
      <c r="A49" s="98"/>
      <c r="B49" s="103" t="s">
        <v>113</v>
      </c>
      <c r="C49" s="103"/>
      <c r="D49" s="104" t="s">
        <v>114</v>
      </c>
      <c r="E49" s="104"/>
      <c r="F49" s="104"/>
      <c r="G49" s="104"/>
      <c r="H49" s="104"/>
      <c r="I49" s="104"/>
      <c r="J49" s="104"/>
      <c r="O49" s="165"/>
    </row>
    <row r="50" customFormat="false" ht="13.8" hidden="false" customHeight="false" outlineLevel="0" collapsed="false">
      <c r="A50" s="98"/>
      <c r="B50" s="105" t="s">
        <v>115</v>
      </c>
      <c r="C50" s="105"/>
      <c r="D50" s="106" t="s">
        <v>71</v>
      </c>
      <c r="E50" s="107"/>
      <c r="F50" s="108"/>
      <c r="G50" s="104"/>
      <c r="H50" s="104"/>
      <c r="I50" s="104"/>
      <c r="J50" s="104"/>
      <c r="O50" s="165"/>
    </row>
    <row r="51" customFormat="false" ht="13.8" hidden="false" customHeight="false" outlineLevel="0" collapsed="false">
      <c r="A51" s="98"/>
      <c r="B51" s="113" t="s">
        <v>116</v>
      </c>
      <c r="C51" s="115" t="s">
        <v>117</v>
      </c>
      <c r="D51" s="115"/>
      <c r="E51" s="115"/>
      <c r="F51" s="116"/>
      <c r="G51" s="115"/>
      <c r="H51" s="115"/>
      <c r="I51" s="90"/>
      <c r="J51" s="117"/>
      <c r="L51" s="118" t="s">
        <v>74</v>
      </c>
      <c r="M51" s="119" t="s">
        <v>75</v>
      </c>
      <c r="N51" s="120" t="s">
        <v>76</v>
      </c>
      <c r="O51" s="168"/>
      <c r="P51" s="121" t="s">
        <v>77</v>
      </c>
    </row>
    <row r="52" customFormat="false" ht="13.8" hidden="false" customHeight="false" outlineLevel="0" collapsed="false">
      <c r="A52" s="98"/>
      <c r="B52" s="122" t="s">
        <v>78</v>
      </c>
      <c r="C52" s="124" t="s">
        <v>79</v>
      </c>
      <c r="D52" s="123" t="s">
        <v>80</v>
      </c>
      <c r="E52" s="123"/>
      <c r="F52" s="123"/>
      <c r="G52" s="124" t="s">
        <v>14</v>
      </c>
      <c r="H52" s="125" t="s">
        <v>81</v>
      </c>
      <c r="I52" s="124" t="s">
        <v>82</v>
      </c>
      <c r="J52" s="126" t="s">
        <v>22</v>
      </c>
      <c r="L52" s="139" t="n">
        <v>0.319507182</v>
      </c>
      <c r="M52" s="140" t="n">
        <v>0.321527689</v>
      </c>
      <c r="N52" s="141" t="n">
        <v>0.358965129</v>
      </c>
      <c r="O52" s="169"/>
      <c r="P52" s="128" t="n">
        <f aca="false">L52+M52+N52</f>
        <v>1</v>
      </c>
    </row>
    <row r="53" customFormat="false" ht="29" hidden="false" customHeight="true" outlineLevel="0" collapsed="false">
      <c r="A53" s="98"/>
      <c r="B53" s="129" t="s">
        <v>84</v>
      </c>
      <c r="C53" s="130" t="n">
        <v>5928</v>
      </c>
      <c r="D53" s="131" t="s">
        <v>85</v>
      </c>
      <c r="E53" s="131" t="s">
        <v>85</v>
      </c>
      <c r="F53" s="131" t="s">
        <v>85</v>
      </c>
      <c r="G53" s="24" t="s">
        <v>86</v>
      </c>
      <c r="H53" s="132" t="n">
        <v>1.2288</v>
      </c>
      <c r="I53" s="133" t="n">
        <v>292.56</v>
      </c>
      <c r="J53" s="134" t="n">
        <f aca="false">H53*I53</f>
        <v>359.497728</v>
      </c>
      <c r="L53" s="169"/>
      <c r="M53" s="169"/>
      <c r="N53" s="169"/>
      <c r="O53" s="170"/>
    </row>
    <row r="54" customFormat="false" ht="29" hidden="false" customHeight="true" outlineLevel="0" collapsed="false">
      <c r="A54" s="98"/>
      <c r="B54" s="129" t="s">
        <v>84</v>
      </c>
      <c r="C54" s="130" t="n">
        <v>5930</v>
      </c>
      <c r="D54" s="131" t="s">
        <v>87</v>
      </c>
      <c r="E54" s="131" t="s">
        <v>87</v>
      </c>
      <c r="F54" s="131" t="s">
        <v>87</v>
      </c>
      <c r="G54" s="24" t="s">
        <v>88</v>
      </c>
      <c r="H54" s="132" t="n">
        <v>3.9902</v>
      </c>
      <c r="I54" s="133" t="n">
        <v>79.23</v>
      </c>
      <c r="J54" s="134" t="n">
        <f aca="false">H54*I54</f>
        <v>316.143546</v>
      </c>
      <c r="L54" s="169"/>
      <c r="M54" s="169"/>
      <c r="N54" s="169"/>
      <c r="O54" s="170"/>
    </row>
    <row r="55" customFormat="false" ht="15" hidden="false" customHeight="true" outlineLevel="0" collapsed="false">
      <c r="A55" s="98"/>
      <c r="B55" s="129" t="s">
        <v>84</v>
      </c>
      <c r="C55" s="130" t="n">
        <v>88316</v>
      </c>
      <c r="D55" s="131" t="s">
        <v>89</v>
      </c>
      <c r="E55" s="131" t="s">
        <v>89</v>
      </c>
      <c r="F55" s="131" t="s">
        <v>89</v>
      </c>
      <c r="G55" s="24" t="s">
        <v>90</v>
      </c>
      <c r="H55" s="132" t="n">
        <v>5.219</v>
      </c>
      <c r="I55" s="133" t="n">
        <v>24.31</v>
      </c>
      <c r="J55" s="134" t="n">
        <f aca="false">H55*I55</f>
        <v>126.87389</v>
      </c>
      <c r="L55" s="169"/>
      <c r="M55" s="169"/>
      <c r="N55" s="169"/>
      <c r="O55" s="170"/>
    </row>
    <row r="56" customFormat="false" ht="15" hidden="false" customHeight="true" outlineLevel="0" collapsed="false">
      <c r="A56" s="98"/>
      <c r="B56" s="129" t="s">
        <v>84</v>
      </c>
      <c r="C56" s="130" t="n">
        <v>88441</v>
      </c>
      <c r="D56" s="131" t="s">
        <v>91</v>
      </c>
      <c r="E56" s="131" t="s">
        <v>91</v>
      </c>
      <c r="F56" s="131" t="s">
        <v>91</v>
      </c>
      <c r="G56" s="24" t="s">
        <v>90</v>
      </c>
      <c r="H56" s="132" t="n">
        <v>5.219</v>
      </c>
      <c r="I56" s="133" t="n">
        <v>25.39</v>
      </c>
      <c r="J56" s="134" t="n">
        <f aca="false">H56*I56</f>
        <v>132.51041</v>
      </c>
      <c r="L56" s="169"/>
      <c r="M56" s="169"/>
      <c r="N56" s="169"/>
      <c r="O56" s="170"/>
    </row>
    <row r="57" customFormat="false" ht="15" hidden="false" customHeight="false" outlineLevel="0" collapsed="false">
      <c r="A57" s="98"/>
      <c r="B57" s="113" t="s">
        <v>118</v>
      </c>
      <c r="C57" s="115" t="s">
        <v>119</v>
      </c>
      <c r="D57" s="115"/>
      <c r="E57" s="115"/>
      <c r="F57" s="116"/>
      <c r="G57" s="115"/>
      <c r="H57" s="115"/>
      <c r="I57" s="90"/>
      <c r="J57" s="117"/>
      <c r="L57" s="168"/>
      <c r="M57" s="168"/>
      <c r="N57" s="168"/>
      <c r="O57" s="171"/>
    </row>
    <row r="58" customFormat="false" ht="13.8" hidden="false" customHeight="false" outlineLevel="0" collapsed="false">
      <c r="A58" s="98"/>
      <c r="B58" s="122" t="s">
        <v>78</v>
      </c>
      <c r="C58" s="124" t="s">
        <v>79</v>
      </c>
      <c r="D58" s="123" t="s">
        <v>80</v>
      </c>
      <c r="E58" s="123"/>
      <c r="F58" s="123"/>
      <c r="G58" s="124" t="s">
        <v>14</v>
      </c>
      <c r="H58" s="136" t="s">
        <v>81</v>
      </c>
      <c r="I58" s="137" t="s">
        <v>82</v>
      </c>
      <c r="J58" s="126" t="s">
        <v>22</v>
      </c>
      <c r="L58" s="118" t="s">
        <v>74</v>
      </c>
      <c r="M58" s="119" t="s">
        <v>75</v>
      </c>
      <c r="N58" s="120" t="s">
        <v>76</v>
      </c>
      <c r="P58" s="121" t="s">
        <v>77</v>
      </c>
    </row>
    <row r="59" customFormat="false" ht="29" hidden="false" customHeight="true" outlineLevel="0" collapsed="false">
      <c r="A59" s="98"/>
      <c r="B59" s="138" t="s">
        <v>84</v>
      </c>
      <c r="C59" s="130" t="n">
        <v>5928</v>
      </c>
      <c r="D59" s="131" t="s">
        <v>85</v>
      </c>
      <c r="E59" s="131"/>
      <c r="F59" s="131"/>
      <c r="G59" s="24" t="s">
        <v>86</v>
      </c>
      <c r="H59" s="132" t="n">
        <f aca="false">Memorial_de_calculo!D41</f>
        <v>0.193296296296296</v>
      </c>
      <c r="I59" s="133" t="n">
        <v>292.56</v>
      </c>
      <c r="J59" s="134" t="n">
        <f aca="false">H59*I59</f>
        <v>56.5507644444444</v>
      </c>
      <c r="L59" s="139" t="n">
        <v>0.322314049</v>
      </c>
      <c r="M59" s="140" t="n">
        <v>0.586594824</v>
      </c>
      <c r="N59" s="141" t="n">
        <v>0.091091127</v>
      </c>
      <c r="P59" s="128" t="n">
        <f aca="false">L59+M59+N59</f>
        <v>1</v>
      </c>
    </row>
    <row r="60" customFormat="false" ht="29" hidden="false" customHeight="true" outlineLevel="0" collapsed="false">
      <c r="A60" s="98"/>
      <c r="B60" s="138" t="s">
        <v>84</v>
      </c>
      <c r="C60" s="130" t="n">
        <v>91386</v>
      </c>
      <c r="D60" s="131" t="s">
        <v>94</v>
      </c>
      <c r="E60" s="131"/>
      <c r="F60" s="131"/>
      <c r="G60" s="24" t="s">
        <v>86</v>
      </c>
      <c r="H60" s="132" t="n">
        <f aca="false">Memorial_de_calculo!D42</f>
        <v>0.193296296296296</v>
      </c>
      <c r="I60" s="133" t="n">
        <v>288.18</v>
      </c>
      <c r="J60" s="134" t="n">
        <f aca="false">H60*I60</f>
        <v>55.7041266666666</v>
      </c>
      <c r="L60" s="139" t="n">
        <v>0.381501599</v>
      </c>
      <c r="M60" s="140" t="n">
        <v>0.539325844</v>
      </c>
      <c r="N60" s="141" t="n">
        <v>0.079172557</v>
      </c>
      <c r="P60" s="128" t="n">
        <f aca="false">L60+M60+N60</f>
        <v>1</v>
      </c>
    </row>
    <row r="61" customFormat="false" ht="13.8" hidden="false" customHeight="false" outlineLevel="0" collapsed="false">
      <c r="A61" s="98"/>
      <c r="B61" s="113" t="s">
        <v>120</v>
      </c>
      <c r="C61" s="115" t="s">
        <v>121</v>
      </c>
      <c r="D61" s="115"/>
      <c r="E61" s="115"/>
      <c r="F61" s="116"/>
      <c r="G61" s="115"/>
      <c r="H61" s="115"/>
      <c r="I61" s="90"/>
      <c r="J61" s="143"/>
    </row>
    <row r="62" customFormat="false" ht="13.8" hidden="false" customHeight="false" outlineLevel="0" collapsed="false">
      <c r="A62" s="98"/>
      <c r="B62" s="172" t="s">
        <v>78</v>
      </c>
      <c r="C62" s="172" t="s">
        <v>79</v>
      </c>
      <c r="D62" s="159" t="s">
        <v>80</v>
      </c>
      <c r="E62" s="159"/>
      <c r="F62" s="159"/>
      <c r="G62" s="172" t="s">
        <v>14</v>
      </c>
      <c r="H62" s="173" t="s">
        <v>81</v>
      </c>
      <c r="I62" s="174" t="s">
        <v>82</v>
      </c>
      <c r="J62" s="172" t="s">
        <v>22</v>
      </c>
      <c r="P62" s="121" t="s">
        <v>77</v>
      </c>
    </row>
    <row r="63" customFormat="false" ht="30" hidden="false" customHeight="true" outlineLevel="0" collapsed="false">
      <c r="A63" s="98"/>
      <c r="B63" s="130" t="s">
        <v>84</v>
      </c>
      <c r="C63" s="130" t="n">
        <v>95875</v>
      </c>
      <c r="D63" s="131" t="s">
        <v>97</v>
      </c>
      <c r="E63" s="131"/>
      <c r="F63" s="131"/>
      <c r="G63" s="24" t="s">
        <v>98</v>
      </c>
      <c r="H63" s="132" t="n">
        <f aca="false">Memorial_de_calculo!D44</f>
        <v>12.8</v>
      </c>
      <c r="I63" s="133" t="n">
        <v>2.68</v>
      </c>
      <c r="J63" s="134" t="n">
        <f aca="false">H63*I63</f>
        <v>34.304</v>
      </c>
      <c r="L63" s="139" t="n">
        <v>0.403361344</v>
      </c>
      <c r="M63" s="140" t="n">
        <v>0.49579832</v>
      </c>
      <c r="N63" s="141" t="n">
        <v>0.100840336</v>
      </c>
      <c r="P63" s="128" t="n">
        <f aca="false">L63+M63+N63</f>
        <v>1</v>
      </c>
    </row>
    <row r="64" customFormat="false" ht="10.5" hidden="false" customHeight="true" outlineLevel="0" collapsed="false">
      <c r="A64" s="98"/>
      <c r="B64" s="175"/>
      <c r="C64" s="175"/>
      <c r="D64" s="176"/>
      <c r="E64" s="176"/>
      <c r="F64" s="176"/>
      <c r="G64" s="175"/>
      <c r="H64" s="177"/>
      <c r="I64" s="178"/>
      <c r="J64" s="178"/>
    </row>
    <row r="65" customFormat="false" ht="19.4" hidden="false" customHeight="false" outlineLevel="0" collapsed="false">
      <c r="A65" s="98"/>
      <c r="B65" s="129" t="s">
        <v>99</v>
      </c>
      <c r="C65" s="129"/>
      <c r="D65" s="129"/>
      <c r="E65" s="129"/>
      <c r="F65" s="129"/>
      <c r="G65" s="129"/>
      <c r="H65" s="151" t="s">
        <v>100</v>
      </c>
      <c r="I65" s="152"/>
      <c r="J65" s="153" t="n">
        <f aca="false">ROUND(SUM(J53:J56)*(L52+M52)+J59*(L59+M59)+J60*(L60+M60)+J63*(L63+M63),2)</f>
        <v>732.92</v>
      </c>
    </row>
    <row r="66" customFormat="false" ht="15" hidden="false" customHeight="true" outlineLevel="0" collapsed="false">
      <c r="A66" s="98"/>
      <c r="B66" s="129"/>
      <c r="C66" s="129"/>
      <c r="D66" s="129"/>
      <c r="E66" s="129"/>
      <c r="F66" s="129"/>
      <c r="G66" s="129"/>
      <c r="H66" s="151" t="s">
        <v>21</v>
      </c>
      <c r="I66" s="152"/>
      <c r="J66" s="153" t="n">
        <f aca="false">ROUND(SUM(J53:J56)*N52+J59*N59+J60*N60+J63*N63,2)</f>
        <v>348.66</v>
      </c>
    </row>
    <row r="67" customFormat="false" ht="13.5" hidden="false" customHeight="true" outlineLevel="0" collapsed="false">
      <c r="A67" s="98"/>
      <c r="B67" s="129"/>
      <c r="C67" s="129"/>
      <c r="D67" s="129"/>
      <c r="E67" s="129"/>
      <c r="F67" s="129"/>
      <c r="G67" s="129"/>
      <c r="H67" s="151" t="s">
        <v>112</v>
      </c>
      <c r="I67" s="152"/>
      <c r="J67" s="153" t="n">
        <f aca="false">ROUND(SUM(J53:J56,J59:J60,J63),2)</f>
        <v>1081.58</v>
      </c>
    </row>
    <row r="68" customFormat="false" ht="13.8" hidden="false" customHeight="false" outlineLevel="0" collapsed="false">
      <c r="A68" s="98"/>
      <c r="B68" s="129"/>
      <c r="C68" s="129"/>
      <c r="D68" s="129"/>
      <c r="E68" s="129"/>
      <c r="F68" s="129"/>
      <c r="G68" s="129"/>
      <c r="H68" s="154" t="s">
        <v>102</v>
      </c>
      <c r="I68" s="155" t="n">
        <f aca="false">I46</f>
        <v>0.2544</v>
      </c>
      <c r="J68" s="156" t="n">
        <f aca="false">ROUND(J67*I68,2)</f>
        <v>275.15</v>
      </c>
    </row>
    <row r="69" customFormat="false" ht="13.8" hidden="false" customHeight="false" outlineLevel="0" collapsed="false">
      <c r="A69" s="98"/>
      <c r="B69" s="129"/>
      <c r="C69" s="129"/>
      <c r="D69" s="129"/>
      <c r="E69" s="129"/>
      <c r="F69" s="129"/>
      <c r="G69" s="129"/>
      <c r="H69" s="151" t="s">
        <v>103</v>
      </c>
      <c r="I69" s="152"/>
      <c r="J69" s="157" t="n">
        <f aca="false">ROUND(SUM(J67:J68),2)</f>
        <v>1356.73</v>
      </c>
    </row>
    <row r="70" customFormat="false" ht="45.5" hidden="false" customHeight="true" outlineLevel="0" collapsed="false">
      <c r="A70" s="38"/>
      <c r="B70" s="158"/>
      <c r="C70" s="38"/>
      <c r="D70" s="38"/>
      <c r="E70" s="38"/>
      <c r="F70" s="38"/>
      <c r="G70" s="38"/>
      <c r="H70" s="38"/>
      <c r="I70" s="38"/>
      <c r="J70" s="38"/>
    </row>
    <row r="71" customFormat="false" ht="15.75" hidden="false" customHeight="true" outlineLevel="0" collapsed="false">
      <c r="A71" s="98"/>
      <c r="B71" s="103" t="s">
        <v>122</v>
      </c>
      <c r="C71" s="103"/>
      <c r="D71" s="104" t="s">
        <v>123</v>
      </c>
      <c r="E71" s="104"/>
      <c r="F71" s="104"/>
      <c r="G71" s="104"/>
      <c r="H71" s="104"/>
      <c r="I71" s="104"/>
      <c r="J71" s="104"/>
    </row>
    <row r="72" customFormat="false" ht="15.75" hidden="false" customHeight="true" outlineLevel="0" collapsed="false">
      <c r="A72" s="98"/>
      <c r="B72" s="105" t="s">
        <v>124</v>
      </c>
      <c r="C72" s="105"/>
      <c r="D72" s="106" t="s">
        <v>71</v>
      </c>
      <c r="E72" s="107"/>
      <c r="F72" s="108"/>
      <c r="G72" s="104"/>
      <c r="H72" s="104"/>
      <c r="I72" s="104"/>
      <c r="J72" s="104"/>
    </row>
    <row r="73" customFormat="false" ht="13.8" hidden="false" customHeight="false" outlineLevel="0" collapsed="false">
      <c r="A73" s="98"/>
      <c r="B73" s="172" t="s">
        <v>125</v>
      </c>
      <c r="C73" s="115" t="s">
        <v>126</v>
      </c>
      <c r="D73" s="115"/>
      <c r="E73" s="115"/>
      <c r="F73" s="116"/>
      <c r="G73" s="115"/>
      <c r="H73" s="115"/>
      <c r="I73" s="90"/>
      <c r="J73" s="117"/>
      <c r="L73" s="118" t="s">
        <v>74</v>
      </c>
      <c r="M73" s="119" t="s">
        <v>75</v>
      </c>
      <c r="N73" s="120" t="s">
        <v>76</v>
      </c>
      <c r="O73" s="168"/>
      <c r="P73" s="121" t="s">
        <v>77</v>
      </c>
    </row>
    <row r="74" customFormat="false" ht="15.75" hidden="false" customHeight="true" outlineLevel="0" collapsed="false">
      <c r="A74" s="98"/>
      <c r="B74" s="172" t="s">
        <v>78</v>
      </c>
      <c r="C74" s="124" t="s">
        <v>79</v>
      </c>
      <c r="D74" s="123" t="s">
        <v>80</v>
      </c>
      <c r="E74" s="123"/>
      <c r="F74" s="123"/>
      <c r="G74" s="124" t="s">
        <v>14</v>
      </c>
      <c r="H74" s="125" t="s">
        <v>81</v>
      </c>
      <c r="I74" s="124" t="s">
        <v>82</v>
      </c>
      <c r="J74" s="126" t="s">
        <v>22</v>
      </c>
      <c r="L74" s="128"/>
      <c r="M74" s="128"/>
      <c r="N74" s="128"/>
      <c r="O74" s="169"/>
      <c r="P74" s="128" t="n">
        <f aca="false">L74+M74+N74</f>
        <v>0</v>
      </c>
    </row>
    <row r="75" customFormat="false" ht="28.35" hidden="false" customHeight="true" outlineLevel="0" collapsed="false">
      <c r="A75" s="98"/>
      <c r="B75" s="129" t="s">
        <v>84</v>
      </c>
      <c r="C75" s="130" t="n">
        <v>5928</v>
      </c>
      <c r="D75" s="131" t="s">
        <v>85</v>
      </c>
      <c r="E75" s="131" t="s">
        <v>85</v>
      </c>
      <c r="F75" s="131" t="s">
        <v>85</v>
      </c>
      <c r="G75" s="24" t="s">
        <v>86</v>
      </c>
      <c r="H75" s="132" t="n">
        <v>1.6384</v>
      </c>
      <c r="I75" s="133" t="n">
        <v>292.56</v>
      </c>
      <c r="J75" s="134" t="n">
        <f aca="false">H75*I75</f>
        <v>479.330304</v>
      </c>
      <c r="L75" s="139" t="n">
        <v>0.322314049</v>
      </c>
      <c r="M75" s="140" t="n">
        <v>0.586594824</v>
      </c>
      <c r="N75" s="141" t="n">
        <v>0.091091127</v>
      </c>
      <c r="O75" s="179"/>
      <c r="P75" s="128" t="n">
        <f aca="false">L75+M75+N75</f>
        <v>1</v>
      </c>
    </row>
    <row r="76" customFormat="false" ht="19.4" hidden="false" customHeight="true" outlineLevel="0" collapsed="false">
      <c r="A76" s="98"/>
      <c r="B76" s="129" t="s">
        <v>84</v>
      </c>
      <c r="C76" s="130" t="n">
        <v>5930</v>
      </c>
      <c r="D76" s="131" t="s">
        <v>87</v>
      </c>
      <c r="E76" s="131" t="s">
        <v>87</v>
      </c>
      <c r="F76" s="131" t="s">
        <v>87</v>
      </c>
      <c r="G76" s="24" t="s">
        <v>88</v>
      </c>
      <c r="H76" s="132" t="n">
        <v>7.1581</v>
      </c>
      <c r="I76" s="133" t="n">
        <v>79.23</v>
      </c>
      <c r="J76" s="134" t="n">
        <f aca="false">H76*I76</f>
        <v>567.136263</v>
      </c>
      <c r="L76" s="139" t="n">
        <v>0.584255499</v>
      </c>
      <c r="M76" s="140" t="n">
        <v>0.065275248</v>
      </c>
      <c r="N76" s="141" t="n">
        <v>0.350469253</v>
      </c>
      <c r="O76" s="179"/>
      <c r="P76" s="128" t="n">
        <f aca="false">L76+M76+N76</f>
        <v>1</v>
      </c>
    </row>
    <row r="77" customFormat="false" ht="19.4" hidden="false" customHeight="true" outlineLevel="0" collapsed="false">
      <c r="A77" s="98"/>
      <c r="B77" s="129" t="s">
        <v>84</v>
      </c>
      <c r="C77" s="24" t="s">
        <v>127</v>
      </c>
      <c r="D77" s="131" t="s">
        <v>89</v>
      </c>
      <c r="E77" s="131" t="s">
        <v>89</v>
      </c>
      <c r="F77" s="131" t="s">
        <v>89</v>
      </c>
      <c r="G77" s="24" t="s">
        <v>90</v>
      </c>
      <c r="H77" s="132" t="n">
        <f aca="false">Memorial_de_calculo!D50</f>
        <v>7.71428571428571</v>
      </c>
      <c r="I77" s="133" t="n">
        <v>24.31</v>
      </c>
      <c r="J77" s="134" t="n">
        <f aca="false">H77*I77</f>
        <v>187.534285714286</v>
      </c>
      <c r="L77" s="139"/>
      <c r="M77" s="140" t="n">
        <v>0.255803571</v>
      </c>
      <c r="N77" s="141" t="n">
        <v>0.744196429</v>
      </c>
      <c r="O77" s="179"/>
      <c r="P77" s="128" t="n">
        <f aca="false">L77+M77+N77</f>
        <v>1</v>
      </c>
    </row>
    <row r="78" customFormat="false" ht="19.4" hidden="false" customHeight="true" outlineLevel="0" collapsed="false">
      <c r="A78" s="98"/>
      <c r="B78" s="129" t="s">
        <v>84</v>
      </c>
      <c r="C78" s="24" t="s">
        <v>128</v>
      </c>
      <c r="D78" s="131" t="s">
        <v>91</v>
      </c>
      <c r="E78" s="131" t="s">
        <v>91</v>
      </c>
      <c r="F78" s="131" t="s">
        <v>91</v>
      </c>
      <c r="G78" s="24" t="s">
        <v>90</v>
      </c>
      <c r="H78" s="132" t="n">
        <f aca="false">Memorial_de_calculo!D51</f>
        <v>7.71428571428571</v>
      </c>
      <c r="I78" s="133" t="n">
        <v>25.39</v>
      </c>
      <c r="J78" s="134" t="n">
        <f aca="false">H78*I78</f>
        <v>195.865714285714</v>
      </c>
      <c r="L78" s="139"/>
      <c r="M78" s="140" t="n">
        <v>0.25</v>
      </c>
      <c r="N78" s="141" t="n">
        <v>0.75</v>
      </c>
      <c r="O78" s="179"/>
      <c r="P78" s="128" t="n">
        <f aca="false">L78+M78+N78</f>
        <v>1</v>
      </c>
    </row>
    <row r="79" customFormat="false" ht="13.8" hidden="false" customHeight="false" outlineLevel="0" collapsed="false">
      <c r="A79" s="98"/>
      <c r="B79" s="172" t="s">
        <v>129</v>
      </c>
      <c r="C79" s="115" t="s">
        <v>119</v>
      </c>
      <c r="D79" s="115"/>
      <c r="E79" s="115"/>
      <c r="F79" s="116"/>
      <c r="G79" s="115"/>
      <c r="H79" s="115"/>
      <c r="I79" s="90"/>
      <c r="J79" s="117"/>
      <c r="L79" s="53"/>
      <c r="M79" s="53"/>
      <c r="N79" s="53"/>
    </row>
    <row r="80" customFormat="false" ht="13.8" hidden="false" customHeight="false" outlineLevel="0" collapsed="false">
      <c r="A80" s="98"/>
      <c r="B80" s="172" t="s">
        <v>78</v>
      </c>
      <c r="C80" s="172" t="s">
        <v>79</v>
      </c>
      <c r="D80" s="159" t="s">
        <v>80</v>
      </c>
      <c r="E80" s="159"/>
      <c r="F80" s="159"/>
      <c r="G80" s="172" t="s">
        <v>14</v>
      </c>
      <c r="H80" s="173" t="s">
        <v>81</v>
      </c>
      <c r="I80" s="174" t="s">
        <v>82</v>
      </c>
      <c r="J80" s="172" t="s">
        <v>22</v>
      </c>
      <c r="L80" s="118" t="s">
        <v>74</v>
      </c>
      <c r="M80" s="119" t="s">
        <v>75</v>
      </c>
      <c r="N80" s="120" t="s">
        <v>76</v>
      </c>
      <c r="O80" s="165"/>
      <c r="P80" s="121" t="s">
        <v>77</v>
      </c>
    </row>
    <row r="81" customFormat="false" ht="28.35" hidden="false" customHeight="true" outlineLevel="0" collapsed="false">
      <c r="A81" s="98"/>
      <c r="B81" s="129" t="s">
        <v>130</v>
      </c>
      <c r="C81" s="130" t="n">
        <v>5928</v>
      </c>
      <c r="D81" s="131" t="s">
        <v>85</v>
      </c>
      <c r="E81" s="131"/>
      <c r="F81" s="131"/>
      <c r="G81" s="24" t="s">
        <v>86</v>
      </c>
      <c r="H81" s="132" t="n">
        <f aca="false">Memorial_de_calculo!D53</f>
        <v>0.285714285714286</v>
      </c>
      <c r="I81" s="133" t="n">
        <v>292.56</v>
      </c>
      <c r="J81" s="134" t="n">
        <f aca="false">H81*I81</f>
        <v>83.5885714285715</v>
      </c>
      <c r="L81" s="139" t="n">
        <v>0.322314049</v>
      </c>
      <c r="M81" s="140" t="n">
        <v>0.586594824</v>
      </c>
      <c r="N81" s="141" t="n">
        <v>0.091091127</v>
      </c>
      <c r="P81" s="128" t="n">
        <f aca="false">L81+M81+N81</f>
        <v>1</v>
      </c>
    </row>
    <row r="82" customFormat="false" ht="19.4" hidden="false" customHeight="true" outlineLevel="0" collapsed="false">
      <c r="A82" s="98"/>
      <c r="B82" s="129" t="s">
        <v>130</v>
      </c>
      <c r="C82" s="130" t="n">
        <v>91386</v>
      </c>
      <c r="D82" s="131" t="s">
        <v>94</v>
      </c>
      <c r="E82" s="131"/>
      <c r="F82" s="131"/>
      <c r="G82" s="24" t="s">
        <v>86</v>
      </c>
      <c r="H82" s="132" t="n">
        <f aca="false">Memorial_de_calculo!D54</f>
        <v>0.285714285714286</v>
      </c>
      <c r="I82" s="133" t="n">
        <v>288.18</v>
      </c>
      <c r="J82" s="134" t="n">
        <f aca="false">H82*I82</f>
        <v>82.3371428571429</v>
      </c>
      <c r="L82" s="139" t="n">
        <v>0.381501599</v>
      </c>
      <c r="M82" s="140" t="n">
        <v>0.539325844</v>
      </c>
      <c r="N82" s="141" t="n">
        <v>0.079172557</v>
      </c>
      <c r="P82" s="128" t="n">
        <f aca="false">L82+M82+N82</f>
        <v>1</v>
      </c>
    </row>
    <row r="83" customFormat="false" ht="13.8" hidden="false" customHeight="false" outlineLevel="0" collapsed="false">
      <c r="A83" s="98"/>
      <c r="B83" s="172" t="s">
        <v>131</v>
      </c>
      <c r="C83" s="115" t="s">
        <v>121</v>
      </c>
      <c r="D83" s="115"/>
      <c r="E83" s="115"/>
      <c r="F83" s="116"/>
      <c r="G83" s="115"/>
      <c r="H83" s="115"/>
      <c r="I83" s="115"/>
      <c r="J83" s="143"/>
    </row>
    <row r="84" customFormat="false" ht="13.8" hidden="false" customHeight="false" outlineLevel="0" collapsed="false">
      <c r="A84" s="98"/>
      <c r="B84" s="172" t="s">
        <v>78</v>
      </c>
      <c r="C84" s="172" t="s">
        <v>79</v>
      </c>
      <c r="D84" s="159" t="s">
        <v>80</v>
      </c>
      <c r="E84" s="159"/>
      <c r="F84" s="159"/>
      <c r="G84" s="172" t="s">
        <v>14</v>
      </c>
      <c r="H84" s="173" t="s">
        <v>81</v>
      </c>
      <c r="I84" s="174" t="s">
        <v>82</v>
      </c>
      <c r="J84" s="172" t="s">
        <v>22</v>
      </c>
      <c r="P84" s="121" t="s">
        <v>77</v>
      </c>
    </row>
    <row r="85" customFormat="false" ht="19.4" hidden="false" customHeight="true" outlineLevel="0" collapsed="false">
      <c r="A85" s="98"/>
      <c r="B85" s="130" t="s">
        <v>130</v>
      </c>
      <c r="C85" s="130" t="n">
        <v>95875</v>
      </c>
      <c r="D85" s="131" t="s">
        <v>97</v>
      </c>
      <c r="E85" s="131"/>
      <c r="F85" s="131"/>
      <c r="G85" s="24" t="s">
        <v>98</v>
      </c>
      <c r="H85" s="132" t="n">
        <f aca="false">Memorial_de_calculo!D56</f>
        <v>16</v>
      </c>
      <c r="I85" s="133" t="n">
        <v>2.68</v>
      </c>
      <c r="J85" s="134" t="n">
        <f aca="false">H85*I85</f>
        <v>42.88</v>
      </c>
      <c r="L85" s="139" t="n">
        <v>0.403361344</v>
      </c>
      <c r="M85" s="140" t="n">
        <v>0.49579832</v>
      </c>
      <c r="N85" s="141" t="n">
        <v>0.100840336</v>
      </c>
      <c r="P85" s="128" t="n">
        <f aca="false">L85+M85+N85</f>
        <v>1</v>
      </c>
    </row>
    <row r="86" customFormat="false" ht="13.8" hidden="false" customHeight="false" outlineLevel="0" collapsed="false">
      <c r="A86" s="98"/>
      <c r="B86" s="175"/>
      <c r="C86" s="175"/>
      <c r="D86" s="176"/>
      <c r="E86" s="176"/>
      <c r="F86" s="176"/>
      <c r="G86" s="175"/>
      <c r="H86" s="177"/>
      <c r="I86" s="178"/>
      <c r="J86" s="178"/>
    </row>
    <row r="87" customFormat="false" ht="19.4" hidden="false" customHeight="false" outlineLevel="0" collapsed="false">
      <c r="A87" s="98"/>
      <c r="B87" s="129" t="s">
        <v>99</v>
      </c>
      <c r="C87" s="129"/>
      <c r="D87" s="129"/>
      <c r="E87" s="129"/>
      <c r="F87" s="129"/>
      <c r="G87" s="129"/>
      <c r="H87" s="151" t="s">
        <v>100</v>
      </c>
      <c r="I87" s="152"/>
      <c r="J87" s="153" t="n">
        <f aca="false">ROUND(J75*(L75+M75)+J76*(L76+M76)+J77*M77+J78*M78+J81*(L81+M81)+J82*(L82+M82)+J85*(L85+M85),2)</f>
        <v>1091.33</v>
      </c>
    </row>
    <row r="88" customFormat="false" ht="13.8" hidden="false" customHeight="false" outlineLevel="0" collapsed="false">
      <c r="A88" s="98"/>
      <c r="B88" s="129"/>
      <c r="C88" s="129"/>
      <c r="D88" s="129"/>
      <c r="E88" s="129"/>
      <c r="F88" s="129"/>
      <c r="G88" s="129"/>
      <c r="H88" s="151" t="s">
        <v>21</v>
      </c>
      <c r="I88" s="152"/>
      <c r="J88" s="153" t="n">
        <f aca="false">J75*N75+J76*N76+J77*N77+J78*N78+J81*N81+J82*N82+J85*N85</f>
        <v>547.34524441686</v>
      </c>
    </row>
    <row r="89" customFormat="false" ht="15.75" hidden="false" customHeight="true" outlineLevel="0" collapsed="false">
      <c r="A89" s="98"/>
      <c r="B89" s="129"/>
      <c r="C89" s="129"/>
      <c r="D89" s="129"/>
      <c r="E89" s="129"/>
      <c r="F89" s="129"/>
      <c r="G89" s="129"/>
      <c r="H89" s="151" t="s">
        <v>112</v>
      </c>
      <c r="I89" s="152"/>
      <c r="J89" s="153" t="n">
        <f aca="false">ROUND(SUM(J75:J78,J81:J82,J85),2)</f>
        <v>1638.67</v>
      </c>
    </row>
    <row r="90" customFormat="false" ht="13.8" hidden="false" customHeight="false" outlineLevel="0" collapsed="false">
      <c r="A90" s="98"/>
      <c r="B90" s="129"/>
      <c r="C90" s="129"/>
      <c r="D90" s="129"/>
      <c r="E90" s="129"/>
      <c r="F90" s="129"/>
      <c r="G90" s="129"/>
      <c r="H90" s="154" t="s">
        <v>102</v>
      </c>
      <c r="I90" s="155" t="n">
        <f aca="false">I68</f>
        <v>0.2544</v>
      </c>
      <c r="J90" s="156" t="n">
        <f aca="false">ROUND(J89*I90,2)</f>
        <v>416.88</v>
      </c>
    </row>
    <row r="91" customFormat="false" ht="13.8" hidden="false" customHeight="false" outlineLevel="0" collapsed="false">
      <c r="A91" s="98"/>
      <c r="B91" s="129"/>
      <c r="C91" s="129"/>
      <c r="D91" s="129"/>
      <c r="E91" s="129"/>
      <c r="F91" s="129"/>
      <c r="G91" s="129"/>
      <c r="H91" s="151" t="s">
        <v>103</v>
      </c>
      <c r="I91" s="152"/>
      <c r="J91" s="157" t="n">
        <f aca="false">ROUND(SUM(J89:J90),2)</f>
        <v>2055.55</v>
      </c>
    </row>
    <row r="92" customFormat="false" ht="15.75" hidden="false" customHeight="true" outlineLevel="0" collapsed="false">
      <c r="A92" s="38"/>
      <c r="B92" s="158"/>
      <c r="C92" s="38"/>
      <c r="D92" s="38"/>
      <c r="E92" s="38"/>
      <c r="F92" s="38"/>
      <c r="G92" s="158"/>
      <c r="H92" s="180"/>
      <c r="I92" s="38"/>
      <c r="J92" s="38"/>
    </row>
    <row r="93" customFormat="false" ht="13.8" hidden="false" customHeight="false" outlineLevel="0" collapsed="false">
      <c r="A93" s="98"/>
      <c r="B93" s="103" t="s">
        <v>132</v>
      </c>
      <c r="C93" s="103"/>
      <c r="D93" s="104" t="s">
        <v>133</v>
      </c>
      <c r="E93" s="104"/>
      <c r="F93" s="104"/>
      <c r="G93" s="104"/>
      <c r="H93" s="104"/>
      <c r="I93" s="104"/>
      <c r="J93" s="104"/>
    </row>
    <row r="94" customFormat="false" ht="13.8" hidden="false" customHeight="false" outlineLevel="0" collapsed="false">
      <c r="A94" s="98"/>
      <c r="B94" s="105" t="s">
        <v>134</v>
      </c>
      <c r="C94" s="105"/>
      <c r="D94" s="106" t="s">
        <v>71</v>
      </c>
      <c r="E94" s="107"/>
      <c r="F94" s="108"/>
      <c r="G94" s="104"/>
      <c r="H94" s="104"/>
      <c r="I94" s="104"/>
      <c r="J94" s="104"/>
    </row>
    <row r="95" customFormat="false" ht="13.8" hidden="false" customHeight="false" outlineLevel="0" collapsed="false">
      <c r="A95" s="98"/>
      <c r="B95" s="172" t="s">
        <v>135</v>
      </c>
      <c r="C95" s="116" t="s">
        <v>136</v>
      </c>
      <c r="D95" s="116"/>
      <c r="E95" s="116"/>
      <c r="F95" s="116"/>
      <c r="G95" s="115"/>
      <c r="H95" s="115"/>
      <c r="I95" s="115"/>
      <c r="J95" s="143"/>
    </row>
    <row r="96" customFormat="false" ht="13.8" hidden="false" customHeight="false" outlineLevel="0" collapsed="false">
      <c r="A96" s="98"/>
      <c r="B96" s="172" t="s">
        <v>78</v>
      </c>
      <c r="C96" s="172" t="s">
        <v>79</v>
      </c>
      <c r="D96" s="159" t="s">
        <v>80</v>
      </c>
      <c r="E96" s="159"/>
      <c r="F96" s="159"/>
      <c r="G96" s="172" t="s">
        <v>14</v>
      </c>
      <c r="H96" s="173" t="s">
        <v>81</v>
      </c>
      <c r="I96" s="174" t="s">
        <v>82</v>
      </c>
      <c r="J96" s="172" t="s">
        <v>22</v>
      </c>
      <c r="L96" s="118" t="s">
        <v>74</v>
      </c>
      <c r="M96" s="119" t="s">
        <v>75</v>
      </c>
      <c r="N96" s="120" t="s">
        <v>76</v>
      </c>
      <c r="P96" s="121" t="s">
        <v>77</v>
      </c>
    </row>
    <row r="97" customFormat="false" ht="13.8" hidden="false" customHeight="false" outlineLevel="0" collapsed="false">
      <c r="A97" s="98"/>
      <c r="B97" s="129" t="s">
        <v>84</v>
      </c>
      <c r="C97" s="130" t="n">
        <v>88316</v>
      </c>
      <c r="D97" s="181" t="str">
        <f aca="false">Memorial_de_calculo!B60</f>
        <v>SERVENTE COM ENCARGOS COMPLEMENTARES</v>
      </c>
      <c r="E97" s="181"/>
      <c r="F97" s="181"/>
      <c r="G97" s="24" t="s">
        <v>90</v>
      </c>
      <c r="H97" s="132" t="n">
        <v>0.691381375</v>
      </c>
      <c r="I97" s="133" t="n">
        <v>24.31</v>
      </c>
      <c r="J97" s="134" t="n">
        <f aca="false">H97*I97</f>
        <v>16.80748122625</v>
      </c>
      <c r="L97" s="139"/>
      <c r="M97" s="140" t="n">
        <v>0.255803571</v>
      </c>
      <c r="N97" s="141" t="n">
        <v>0.744196429</v>
      </c>
      <c r="P97" s="128" t="n">
        <f aca="false">L97+M97+N97</f>
        <v>1</v>
      </c>
    </row>
    <row r="98" customFormat="false" ht="15" hidden="false" customHeight="true" outlineLevel="0" collapsed="false">
      <c r="A98" s="98"/>
      <c r="B98" s="129" t="s">
        <v>84</v>
      </c>
      <c r="C98" s="130" t="n">
        <v>88441</v>
      </c>
      <c r="D98" s="181" t="str">
        <f aca="false">Memorial_de_calculo!B61</f>
        <v>JARDINEIRO COM ENCARGOS COMPLEMENTARES</v>
      </c>
      <c r="E98" s="181"/>
      <c r="F98" s="181"/>
      <c r="G98" s="24" t="s">
        <v>90</v>
      </c>
      <c r="H98" s="132" t="n">
        <f aca="false">H97</f>
        <v>0.691381375</v>
      </c>
      <c r="I98" s="133" t="n">
        <v>25.39</v>
      </c>
      <c r="J98" s="134" t="n">
        <f aca="false">H98*I98</f>
        <v>17.55417311125</v>
      </c>
      <c r="K98" s="127" t="n">
        <f aca="false">Orçamento!S20</f>
        <v>88.7000000329062</v>
      </c>
      <c r="L98" s="182"/>
      <c r="M98" s="140" t="n">
        <v>0.25</v>
      </c>
      <c r="N98" s="141" t="n">
        <v>0.75</v>
      </c>
      <c r="P98" s="128" t="n">
        <f aca="false">L98+M98+N98</f>
        <v>1</v>
      </c>
    </row>
    <row r="99" customFormat="false" ht="13.8" hidden="false" customHeight="false" outlineLevel="0" collapsed="false">
      <c r="A99" s="98"/>
      <c r="B99" s="172" t="s">
        <v>137</v>
      </c>
      <c r="C99" s="115" t="s">
        <v>138</v>
      </c>
      <c r="D99" s="115"/>
      <c r="E99" s="115"/>
      <c r="F99" s="116"/>
      <c r="G99" s="115"/>
      <c r="H99" s="115"/>
      <c r="I99" s="90"/>
      <c r="J99" s="143"/>
    </row>
    <row r="100" customFormat="false" ht="13.8" hidden="false" customHeight="false" outlineLevel="0" collapsed="false">
      <c r="A100" s="98"/>
      <c r="B100" s="122" t="s">
        <v>78</v>
      </c>
      <c r="C100" s="124" t="s">
        <v>79</v>
      </c>
      <c r="D100" s="123" t="s">
        <v>80</v>
      </c>
      <c r="E100" s="123"/>
      <c r="F100" s="123"/>
      <c r="G100" s="124" t="s">
        <v>14</v>
      </c>
      <c r="H100" s="136" t="s">
        <v>81</v>
      </c>
      <c r="I100" s="137" t="s">
        <v>82</v>
      </c>
      <c r="J100" s="126" t="s">
        <v>22</v>
      </c>
      <c r="L100" s="118" t="s">
        <v>74</v>
      </c>
      <c r="M100" s="119" t="s">
        <v>75</v>
      </c>
      <c r="N100" s="120" t="s">
        <v>76</v>
      </c>
    </row>
    <row r="101" customFormat="false" ht="19.4" hidden="false" customHeight="false" outlineLevel="0" collapsed="false">
      <c r="A101" s="98"/>
      <c r="B101" s="138" t="s">
        <v>84</v>
      </c>
      <c r="C101" s="130" t="n">
        <v>91386</v>
      </c>
      <c r="D101" s="183" t="str">
        <f aca="false">Memorial_de_calculo!B63</f>
        <v>CAMINHÃO BASCULANTE 10 M3, TRUCADO CABINE SIMPLES, PESO BRUTO TOTAL 23.000 KG, CARGA ÚTIL MÁXIMA 15.935 KG, DISTÂNCIA ENTRE EIXOS 4,80 M, POTÊNCIA 2  30 CV INCLUSIVE CAÇAMBA METÁLICA - CHP DIURNO. AF_06/2014</v>
      </c>
      <c r="E101" s="183"/>
      <c r="F101" s="183"/>
      <c r="G101" s="24" t="s">
        <v>86</v>
      </c>
      <c r="H101" s="184" t="n">
        <v>0.02562</v>
      </c>
      <c r="I101" s="133" t="n">
        <v>288.18</v>
      </c>
      <c r="J101" s="134" t="n">
        <f aca="false">H101*I101</f>
        <v>7.3831716</v>
      </c>
      <c r="L101" s="139" t="n">
        <v>0.381501599</v>
      </c>
      <c r="M101" s="140" t="n">
        <v>0.539325844</v>
      </c>
      <c r="N101" s="141" t="n">
        <v>0.079172557</v>
      </c>
      <c r="P101" s="128" t="n">
        <f aca="false">L101+M101+N101</f>
        <v>1</v>
      </c>
    </row>
    <row r="102" customFormat="false" ht="13.8" hidden="false" customHeight="false" outlineLevel="0" collapsed="false">
      <c r="A102" s="98"/>
      <c r="B102" s="122" t="s">
        <v>139</v>
      </c>
      <c r="C102" s="115" t="s">
        <v>121</v>
      </c>
      <c r="D102" s="115"/>
      <c r="E102" s="115"/>
      <c r="F102" s="116"/>
      <c r="G102" s="115"/>
      <c r="H102" s="115"/>
      <c r="I102" s="90"/>
      <c r="J102" s="143"/>
    </row>
    <row r="103" customFormat="false" ht="20.25" hidden="false" customHeight="true" outlineLevel="0" collapsed="false">
      <c r="A103" s="98"/>
      <c r="B103" s="172" t="s">
        <v>78</v>
      </c>
      <c r="C103" s="172" t="s">
        <v>79</v>
      </c>
      <c r="D103" s="159" t="s">
        <v>80</v>
      </c>
      <c r="E103" s="159"/>
      <c r="F103" s="159"/>
      <c r="G103" s="172" t="s">
        <v>14</v>
      </c>
      <c r="H103" s="173" t="s">
        <v>81</v>
      </c>
      <c r="I103" s="174" t="s">
        <v>82</v>
      </c>
      <c r="J103" s="172" t="s">
        <v>22</v>
      </c>
      <c r="L103" s="118" t="s">
        <v>74</v>
      </c>
      <c r="M103" s="119" t="s">
        <v>75</v>
      </c>
      <c r="N103" s="120" t="s">
        <v>76</v>
      </c>
      <c r="P103" s="121" t="s">
        <v>77</v>
      </c>
    </row>
    <row r="104" customFormat="false" ht="19.4" hidden="false" customHeight="false" outlineLevel="0" collapsed="false">
      <c r="A104" s="98"/>
      <c r="B104" s="130" t="s">
        <v>84</v>
      </c>
      <c r="C104" s="130" t="n">
        <v>95875</v>
      </c>
      <c r="D104" s="131" t="str">
        <f aca="false">Memorial_de_calculo!B65</f>
        <v>TRANSPORTE COM CAMINHÃO BASCULANTE DE 10 M³, EM VIA URBANA PAVIMENTADA, DMT ATÉ 30 KM (UNIDADE: M3XKM). AF_07/2020</v>
      </c>
      <c r="E104" s="131"/>
      <c r="F104" s="131"/>
      <c r="G104" s="24" t="s">
        <v>98</v>
      </c>
      <c r="H104" s="132" t="n">
        <v>3.2</v>
      </c>
      <c r="I104" s="133" t="n">
        <v>2.68</v>
      </c>
      <c r="J104" s="134" t="n">
        <f aca="false">H104*I104</f>
        <v>8.576</v>
      </c>
      <c r="L104" s="139" t="n">
        <v>0.403361344</v>
      </c>
      <c r="M104" s="140" t="n">
        <v>0.49579832</v>
      </c>
      <c r="N104" s="141" t="n">
        <v>0.100840336</v>
      </c>
      <c r="P104" s="128" t="n">
        <f aca="false">L104+M104+N104</f>
        <v>1</v>
      </c>
    </row>
    <row r="105" s="85" customFormat="true" ht="13.8" hidden="false" customHeight="false" outlineLevel="0" collapsed="false">
      <c r="A105" s="3"/>
      <c r="B105" s="8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</row>
    <row r="106" customFormat="false" ht="19.4" hidden="false" customHeight="false" outlineLevel="0" collapsed="false">
      <c r="A106" s="98"/>
      <c r="B106" s="129" t="s">
        <v>99</v>
      </c>
      <c r="C106" s="129"/>
      <c r="D106" s="129"/>
      <c r="E106" s="129"/>
      <c r="F106" s="129"/>
      <c r="G106" s="129"/>
      <c r="H106" s="151" t="s">
        <v>100</v>
      </c>
      <c r="I106" s="152"/>
      <c r="J106" s="153" t="n">
        <f aca="false">(J97+J98+J101+J104)-J107</f>
        <v>23.2008259375</v>
      </c>
    </row>
    <row r="107" customFormat="false" ht="13.8" hidden="false" customHeight="false" outlineLevel="0" collapsed="false">
      <c r="A107" s="98"/>
      <c r="B107" s="129"/>
      <c r="C107" s="129"/>
      <c r="D107" s="129"/>
      <c r="E107" s="129"/>
      <c r="F107" s="129"/>
      <c r="G107" s="129"/>
      <c r="H107" s="151" t="s">
        <v>21</v>
      </c>
      <c r="I107" s="152"/>
      <c r="J107" s="153" t="n">
        <f aca="false">ROUND(J97*N97+J98*N98+J101*N101+J104*N104,2)</f>
        <v>27.12</v>
      </c>
    </row>
    <row r="108" customFormat="false" ht="13.8" hidden="false" customHeight="false" outlineLevel="0" collapsed="false">
      <c r="A108" s="98"/>
      <c r="B108" s="129"/>
      <c r="C108" s="129"/>
      <c r="D108" s="129"/>
      <c r="E108" s="129"/>
      <c r="F108" s="129"/>
      <c r="G108" s="129"/>
      <c r="H108" s="151" t="s">
        <v>112</v>
      </c>
      <c r="I108" s="152"/>
      <c r="J108" s="153" t="n">
        <f aca="false">SUM(J106:J107)</f>
        <v>50.3208259375</v>
      </c>
    </row>
    <row r="109" customFormat="false" ht="15.75" hidden="false" customHeight="true" outlineLevel="0" collapsed="false">
      <c r="A109" s="98"/>
      <c r="B109" s="129"/>
      <c r="C109" s="129"/>
      <c r="D109" s="129"/>
      <c r="E109" s="129"/>
      <c r="F109" s="129"/>
      <c r="G109" s="129"/>
      <c r="H109" s="154" t="s">
        <v>102</v>
      </c>
      <c r="I109" s="155" t="n">
        <f aca="false">I90</f>
        <v>0.2544</v>
      </c>
      <c r="J109" s="156" t="n">
        <f aca="false">ROUND(J108*I109,2)</f>
        <v>12.8</v>
      </c>
    </row>
    <row r="110" customFormat="false" ht="15.75" hidden="false" customHeight="true" outlineLevel="0" collapsed="false">
      <c r="A110" s="98"/>
      <c r="B110" s="129"/>
      <c r="C110" s="129"/>
      <c r="D110" s="129"/>
      <c r="E110" s="129"/>
      <c r="F110" s="129"/>
      <c r="G110" s="129"/>
      <c r="H110" s="151" t="s">
        <v>103</v>
      </c>
      <c r="I110" s="152"/>
      <c r="J110" s="157" t="n">
        <f aca="false">ROUND(SUM(J108:J109),2)</f>
        <v>63.12</v>
      </c>
    </row>
    <row r="111" customFormat="false" ht="15.75" hidden="false" customHeight="true" outlineLevel="0" collapsed="false">
      <c r="A111" s="38"/>
      <c r="B111" s="158"/>
      <c r="C111" s="38"/>
      <c r="D111" s="38"/>
      <c r="E111" s="38"/>
      <c r="F111" s="38"/>
      <c r="G111" s="38"/>
      <c r="H111" s="38"/>
      <c r="I111" s="38"/>
      <c r="J111" s="38"/>
    </row>
    <row r="112" customFormat="false" ht="15" hidden="false" customHeight="true" outlineLevel="0" collapsed="false">
      <c r="A112" s="98"/>
      <c r="B112" s="103" t="s">
        <v>140</v>
      </c>
      <c r="C112" s="103"/>
      <c r="D112" s="185" t="s">
        <v>141</v>
      </c>
      <c r="E112" s="185"/>
      <c r="F112" s="185"/>
      <c r="G112" s="185"/>
      <c r="H112" s="185"/>
      <c r="I112" s="185"/>
      <c r="J112" s="185"/>
    </row>
    <row r="113" customFormat="false" ht="13.8" hidden="false" customHeight="false" outlineLevel="0" collapsed="false">
      <c r="A113" s="98"/>
      <c r="B113" s="105" t="s">
        <v>142</v>
      </c>
      <c r="C113" s="105"/>
      <c r="D113" s="106" t="s">
        <v>71</v>
      </c>
      <c r="E113" s="107"/>
      <c r="F113" s="108"/>
      <c r="G113" s="185"/>
      <c r="H113" s="185"/>
      <c r="I113" s="185"/>
      <c r="J113" s="185"/>
    </row>
    <row r="114" customFormat="false" ht="13.8" hidden="false" customHeight="false" outlineLevel="0" collapsed="false">
      <c r="A114" s="98"/>
      <c r="B114" s="172" t="s">
        <v>143</v>
      </c>
      <c r="C114" s="115" t="s">
        <v>144</v>
      </c>
      <c r="D114" s="115"/>
      <c r="E114" s="115"/>
      <c r="F114" s="116"/>
      <c r="G114" s="115"/>
      <c r="H114" s="115"/>
      <c r="I114" s="90"/>
      <c r="J114" s="143"/>
    </row>
    <row r="115" customFormat="false" ht="13.8" hidden="false" customHeight="false" outlineLevel="0" collapsed="false">
      <c r="A115" s="98"/>
      <c r="B115" s="172" t="s">
        <v>78</v>
      </c>
      <c r="C115" s="172" t="s">
        <v>79</v>
      </c>
      <c r="D115" s="159" t="s">
        <v>80</v>
      </c>
      <c r="E115" s="159"/>
      <c r="F115" s="159"/>
      <c r="G115" s="172" t="s">
        <v>14</v>
      </c>
      <c r="H115" s="173" t="s">
        <v>81</v>
      </c>
      <c r="I115" s="174" t="s">
        <v>82</v>
      </c>
      <c r="J115" s="172" t="s">
        <v>22</v>
      </c>
      <c r="L115" s="118" t="s">
        <v>74</v>
      </c>
      <c r="M115" s="119" t="s">
        <v>75</v>
      </c>
      <c r="N115" s="120" t="s">
        <v>76</v>
      </c>
    </row>
    <row r="116" customFormat="false" ht="15" hidden="false" customHeight="true" outlineLevel="0" collapsed="false">
      <c r="A116" s="98"/>
      <c r="B116" s="172" t="s">
        <v>84</v>
      </c>
      <c r="C116" s="130" t="n">
        <v>88316</v>
      </c>
      <c r="D116" s="181" t="str">
        <f aca="false">Memorial_de_calculo!B69</f>
        <v>SERVENTE COM ENCARGOS COMPLEMENTARES</v>
      </c>
      <c r="E116" s="181" t="s">
        <v>89</v>
      </c>
      <c r="F116" s="181" t="s">
        <v>89</v>
      </c>
      <c r="G116" s="24" t="s">
        <v>90</v>
      </c>
      <c r="H116" s="132" t="n">
        <v>1.99479</v>
      </c>
      <c r="I116" s="133" t="n">
        <v>24.31</v>
      </c>
      <c r="J116" s="134" t="n">
        <f aca="false">H116*I116</f>
        <v>48.4933449</v>
      </c>
      <c r="L116" s="139"/>
      <c r="M116" s="140" t="n">
        <v>0.255803571</v>
      </c>
      <c r="N116" s="141" t="n">
        <v>0.744196429</v>
      </c>
    </row>
    <row r="117" customFormat="false" ht="15" hidden="false" customHeight="true" outlineLevel="0" collapsed="false">
      <c r="A117" s="98"/>
      <c r="B117" s="172" t="s">
        <v>84</v>
      </c>
      <c r="C117" s="130" t="n">
        <v>88441</v>
      </c>
      <c r="D117" s="181" t="str">
        <f aca="false">Memorial_de_calculo!B70</f>
        <v>JARDINEIRO COM ENCARGOS COMPLEMENTARES</v>
      </c>
      <c r="E117" s="181" t="s">
        <v>89</v>
      </c>
      <c r="F117" s="181" t="s">
        <v>89</v>
      </c>
      <c r="G117" s="24" t="s">
        <v>90</v>
      </c>
      <c r="H117" s="132" t="n">
        <f aca="false">H116</f>
        <v>1.99479</v>
      </c>
      <c r="I117" s="133" t="n">
        <v>25.39</v>
      </c>
      <c r="J117" s="134" t="n">
        <f aca="false">H117*I117</f>
        <v>50.6477181</v>
      </c>
      <c r="L117" s="182"/>
      <c r="M117" s="140" t="n">
        <v>0.25</v>
      </c>
      <c r="N117" s="141" t="n">
        <v>0.75</v>
      </c>
    </row>
    <row r="118" customFormat="false" ht="13.8" hidden="false" customHeight="false" outlineLevel="0" collapsed="false">
      <c r="A118" s="98"/>
      <c r="B118" s="172" t="s">
        <v>145</v>
      </c>
      <c r="C118" s="115" t="s">
        <v>138</v>
      </c>
      <c r="D118" s="115"/>
      <c r="E118" s="115"/>
      <c r="F118" s="116"/>
      <c r="G118" s="115"/>
      <c r="H118" s="115"/>
      <c r="I118" s="90"/>
      <c r="J118" s="143"/>
    </row>
    <row r="119" customFormat="false" ht="13.8" hidden="false" customHeight="false" outlineLevel="0" collapsed="false">
      <c r="A119" s="98"/>
      <c r="B119" s="172" t="s">
        <v>78</v>
      </c>
      <c r="C119" s="172" t="s">
        <v>79</v>
      </c>
      <c r="D119" s="159" t="s">
        <v>80</v>
      </c>
      <c r="E119" s="159"/>
      <c r="F119" s="159"/>
      <c r="G119" s="172" t="s">
        <v>14</v>
      </c>
      <c r="H119" s="173" t="s">
        <v>81</v>
      </c>
      <c r="I119" s="174" t="s">
        <v>82</v>
      </c>
      <c r="J119" s="172" t="s">
        <v>22</v>
      </c>
      <c r="L119" s="118" t="s">
        <v>74</v>
      </c>
      <c r="M119" s="119" t="s">
        <v>75</v>
      </c>
      <c r="N119" s="120" t="s">
        <v>76</v>
      </c>
    </row>
    <row r="120" customFormat="false" ht="19.4" hidden="false" customHeight="false" outlineLevel="0" collapsed="false">
      <c r="A120" s="98"/>
      <c r="B120" s="172" t="s">
        <v>84</v>
      </c>
      <c r="C120" s="130" t="n">
        <v>91386</v>
      </c>
      <c r="D120" s="183" t="str">
        <f aca="false">Memorial_de_calculo!B72</f>
        <v>CAMINHÃO BASCULANTE 10 M3, TRUCADO CABINE SIMPLES, PESO BRUTO TOTAL 23.000 KG, CARGA ÚTIL MÁXIMA 15.935 KG, DISTÂNCIA ENTRE EIXOS 4,80 M, POTÊNCIA 2  30 CV INCLUSIVE CAÇAMBA METÁLICA - CHP DIURNO. AF_06/2014</v>
      </c>
      <c r="E120" s="183" t="s">
        <v>94</v>
      </c>
      <c r="F120" s="183" t="s">
        <v>94</v>
      </c>
      <c r="G120" s="24" t="s">
        <v>86</v>
      </c>
      <c r="H120" s="184" t="n">
        <f aca="false">Memorial_de_calculo!D72</f>
        <v>0.0740740740740741</v>
      </c>
      <c r="I120" s="133" t="n">
        <v>288.18</v>
      </c>
      <c r="J120" s="134" t="n">
        <f aca="false">H120*I120</f>
        <v>21.3466666666667</v>
      </c>
      <c r="L120" s="139" t="n">
        <v>0.381501599</v>
      </c>
      <c r="M120" s="140" t="n">
        <v>0.539325844</v>
      </c>
      <c r="N120" s="141" t="n">
        <v>0.079172557</v>
      </c>
    </row>
    <row r="121" customFormat="false" ht="13.8" hidden="false" customHeight="false" outlineLevel="0" collapsed="false">
      <c r="A121" s="98"/>
      <c r="B121" s="172" t="s">
        <v>146</v>
      </c>
      <c r="C121" s="115" t="s">
        <v>121</v>
      </c>
      <c r="D121" s="115"/>
      <c r="E121" s="115"/>
      <c r="F121" s="116"/>
      <c r="G121" s="115"/>
      <c r="H121" s="115"/>
      <c r="I121" s="90"/>
      <c r="J121" s="143"/>
    </row>
    <row r="122" customFormat="false" ht="13.8" hidden="false" customHeight="false" outlineLevel="0" collapsed="false">
      <c r="A122" s="98"/>
      <c r="B122" s="172" t="s">
        <v>78</v>
      </c>
      <c r="C122" s="172" t="s">
        <v>79</v>
      </c>
      <c r="D122" s="159" t="s">
        <v>80</v>
      </c>
      <c r="E122" s="159"/>
      <c r="F122" s="159"/>
      <c r="G122" s="172" t="s">
        <v>14</v>
      </c>
      <c r="H122" s="173" t="s">
        <v>81</v>
      </c>
      <c r="I122" s="174" t="s">
        <v>82</v>
      </c>
      <c r="J122" s="172" t="s">
        <v>22</v>
      </c>
      <c r="L122" s="118" t="s">
        <v>74</v>
      </c>
      <c r="M122" s="119" t="s">
        <v>75</v>
      </c>
      <c r="N122" s="120" t="s">
        <v>76</v>
      </c>
    </row>
    <row r="123" customFormat="false" ht="25.5" hidden="false" customHeight="true" outlineLevel="0" collapsed="false">
      <c r="A123" s="98"/>
      <c r="B123" s="172" t="s">
        <v>84</v>
      </c>
      <c r="C123" s="130" t="n">
        <v>95875</v>
      </c>
      <c r="D123" s="131" t="str">
        <f aca="false">Memorial_de_calculo!B74</f>
        <v>TRANSPORTE COM CAMINHÃO BASCULANTE DE 10 M³, EM VIA URBANA PAVIMENTADA, DMT ATÉ 30 KM (UNIDADE: M3XKM). AF_07/2020</v>
      </c>
      <c r="E123" s="131"/>
      <c r="F123" s="131"/>
      <c r="G123" s="24" t="s">
        <v>98</v>
      </c>
      <c r="H123" s="132" t="n">
        <f aca="false">Memorial_de_calculo!D74</f>
        <v>6.4</v>
      </c>
      <c r="I123" s="133" t="n">
        <v>2.68</v>
      </c>
      <c r="J123" s="134" t="n">
        <v>16.7676</v>
      </c>
      <c r="L123" s="139" t="n">
        <v>0.403361344</v>
      </c>
      <c r="M123" s="140" t="n">
        <v>0.49579832</v>
      </c>
      <c r="N123" s="141" t="n">
        <v>0.100840336</v>
      </c>
    </row>
    <row r="124" customFormat="false" ht="15.75" hidden="false" customHeight="true" outlineLevel="0" collapsed="false">
      <c r="A124" s="98"/>
      <c r="B124" s="166"/>
      <c r="C124" s="90"/>
      <c r="D124" s="90"/>
      <c r="E124" s="90"/>
      <c r="F124" s="90"/>
      <c r="G124" s="90"/>
      <c r="H124" s="90"/>
      <c r="I124" s="90"/>
      <c r="J124" s="90"/>
    </row>
    <row r="125" customFormat="false" ht="19.4" hidden="false" customHeight="false" outlineLevel="0" collapsed="false">
      <c r="A125" s="98"/>
      <c r="B125" s="129" t="s">
        <v>99</v>
      </c>
      <c r="C125" s="129"/>
      <c r="D125" s="129"/>
      <c r="E125" s="129"/>
      <c r="F125" s="129"/>
      <c r="G125" s="129"/>
      <c r="H125" s="151" t="s">
        <v>100</v>
      </c>
      <c r="I125" s="152"/>
      <c r="J125" s="153" t="n">
        <f aca="false">ROUND(J116*M116+J117*M117+J120*(L120+M120)+J123*(L123+M123),2)</f>
        <v>59.8</v>
      </c>
    </row>
    <row r="126" customFormat="false" ht="13.8" hidden="false" customHeight="false" outlineLevel="0" collapsed="false">
      <c r="A126" s="98"/>
      <c r="B126" s="129"/>
      <c r="C126" s="129"/>
      <c r="D126" s="129"/>
      <c r="E126" s="129"/>
      <c r="F126" s="129"/>
      <c r="G126" s="129"/>
      <c r="H126" s="151" t="s">
        <v>21</v>
      </c>
      <c r="I126" s="152"/>
      <c r="J126" s="153" t="n">
        <f aca="false">ROUND(J116*N116+J117*N117+J120*N120+J123*N123,2)</f>
        <v>77.46</v>
      </c>
    </row>
    <row r="127" customFormat="false" ht="15.75" hidden="false" customHeight="true" outlineLevel="0" collapsed="false">
      <c r="A127" s="98"/>
      <c r="B127" s="129"/>
      <c r="C127" s="129"/>
      <c r="D127" s="129"/>
      <c r="E127" s="129"/>
      <c r="F127" s="129"/>
      <c r="G127" s="129"/>
      <c r="H127" s="151" t="s">
        <v>112</v>
      </c>
      <c r="I127" s="152"/>
      <c r="J127" s="153" t="n">
        <f aca="false">ROUND(SUM(J116:J117,J120,J123:J123),2)</f>
        <v>137.26</v>
      </c>
      <c r="K127" s="160"/>
    </row>
    <row r="128" customFormat="false" ht="13.8" hidden="false" customHeight="false" outlineLevel="0" collapsed="false">
      <c r="A128" s="98"/>
      <c r="B128" s="129"/>
      <c r="C128" s="129"/>
      <c r="D128" s="129"/>
      <c r="E128" s="129"/>
      <c r="F128" s="129"/>
      <c r="G128" s="129"/>
      <c r="H128" s="154" t="s">
        <v>102</v>
      </c>
      <c r="I128" s="155" t="n">
        <f aca="false">I109</f>
        <v>0.2544</v>
      </c>
      <c r="J128" s="156" t="n">
        <f aca="false">ROUND(J127*I128,2)</f>
        <v>34.92</v>
      </c>
    </row>
    <row r="129" customFormat="false" ht="13.8" hidden="false" customHeight="false" outlineLevel="0" collapsed="false">
      <c r="A129" s="98"/>
      <c r="B129" s="129"/>
      <c r="C129" s="129"/>
      <c r="D129" s="129"/>
      <c r="E129" s="129"/>
      <c r="F129" s="129"/>
      <c r="G129" s="129"/>
      <c r="H129" s="151" t="s">
        <v>103</v>
      </c>
      <c r="I129" s="152"/>
      <c r="J129" s="157" t="n">
        <f aca="false">ROUND(SUM(J127:J128),2)</f>
        <v>172.18</v>
      </c>
    </row>
    <row r="130" customFormat="false" ht="13.8" hidden="false" customHeight="false" outlineLevel="0" collapsed="false">
      <c r="A130" s="38"/>
      <c r="B130" s="158"/>
      <c r="C130" s="38"/>
      <c r="D130" s="38"/>
      <c r="E130" s="38"/>
      <c r="F130" s="38"/>
      <c r="G130" s="38"/>
      <c r="H130" s="38"/>
      <c r="I130" s="38"/>
      <c r="J130" s="38"/>
    </row>
    <row r="131" customFormat="false" ht="25.35" hidden="false" customHeight="true" outlineLevel="0" collapsed="false">
      <c r="A131" s="38"/>
      <c r="B131" s="158"/>
      <c r="C131" s="38"/>
      <c r="D131" s="38"/>
      <c r="E131" s="38"/>
      <c r="F131" s="38"/>
      <c r="G131" s="38"/>
      <c r="H131" s="38"/>
      <c r="I131" s="38"/>
      <c r="J131" s="38"/>
    </row>
    <row r="132" customFormat="false" ht="13.8" hidden="false" customHeight="false" outlineLevel="0" collapsed="false">
      <c r="A132" s="98"/>
      <c r="B132" s="103" t="s">
        <v>147</v>
      </c>
      <c r="C132" s="103"/>
      <c r="D132" s="104" t="s">
        <v>148</v>
      </c>
      <c r="E132" s="104"/>
      <c r="F132" s="104"/>
      <c r="G132" s="104"/>
      <c r="H132" s="104"/>
      <c r="I132" s="104"/>
      <c r="J132" s="104"/>
    </row>
    <row r="133" customFormat="false" ht="13.8" hidden="false" customHeight="false" outlineLevel="0" collapsed="false">
      <c r="A133" s="98"/>
      <c r="B133" s="105" t="s">
        <v>149</v>
      </c>
      <c r="C133" s="105"/>
      <c r="D133" s="106" t="s">
        <v>71</v>
      </c>
      <c r="E133" s="107"/>
      <c r="F133" s="108"/>
      <c r="G133" s="104"/>
      <c r="H133" s="104"/>
      <c r="I133" s="104"/>
      <c r="J133" s="104"/>
    </row>
    <row r="134" customFormat="false" ht="13.8" hidden="false" customHeight="false" outlineLevel="0" collapsed="false">
      <c r="A134" s="98"/>
      <c r="B134" s="172" t="s">
        <v>150</v>
      </c>
      <c r="C134" s="115" t="s">
        <v>151</v>
      </c>
      <c r="D134" s="115"/>
      <c r="E134" s="115"/>
      <c r="F134" s="116"/>
      <c r="G134" s="115"/>
      <c r="H134" s="115"/>
      <c r="I134" s="90"/>
      <c r="J134" s="143"/>
    </row>
    <row r="135" customFormat="false" ht="13.8" hidden="false" customHeight="false" outlineLevel="0" collapsed="false">
      <c r="A135" s="98"/>
      <c r="B135" s="172" t="s">
        <v>78</v>
      </c>
      <c r="C135" s="172" t="s">
        <v>79</v>
      </c>
      <c r="D135" s="159" t="s">
        <v>80</v>
      </c>
      <c r="E135" s="159"/>
      <c r="F135" s="159"/>
      <c r="G135" s="172" t="s">
        <v>14</v>
      </c>
      <c r="H135" s="173" t="s">
        <v>81</v>
      </c>
      <c r="I135" s="174" t="s">
        <v>82</v>
      </c>
      <c r="J135" s="172" t="s">
        <v>22</v>
      </c>
      <c r="L135" s="118" t="s">
        <v>74</v>
      </c>
      <c r="M135" s="119" t="s">
        <v>75</v>
      </c>
      <c r="N135" s="120" t="s">
        <v>76</v>
      </c>
    </row>
    <row r="136" customFormat="false" ht="15" hidden="false" customHeight="true" outlineLevel="0" collapsed="false">
      <c r="A136" s="98"/>
      <c r="B136" s="129" t="s">
        <v>84</v>
      </c>
      <c r="C136" s="130" t="n">
        <v>88316</v>
      </c>
      <c r="D136" s="181" t="str">
        <f aca="false">Memorial_de_calculo!B78</f>
        <v>SERVENTE COM ENCARGOS COMPLEMENTARES</v>
      </c>
      <c r="E136" s="181" t="s">
        <v>89</v>
      </c>
      <c r="F136" s="181" t="s">
        <v>89</v>
      </c>
      <c r="G136" s="24" t="s">
        <v>90</v>
      </c>
      <c r="H136" s="132" t="n">
        <f aca="false">Memorial_de_calculo!D78</f>
        <v>5.219</v>
      </c>
      <c r="I136" s="133" t="n">
        <v>24.31</v>
      </c>
      <c r="J136" s="134" t="n">
        <f aca="false">H136*I136</f>
        <v>126.87389</v>
      </c>
      <c r="L136" s="139"/>
      <c r="M136" s="140" t="n">
        <v>0.255803571</v>
      </c>
      <c r="N136" s="141" t="n">
        <v>0.744196429</v>
      </c>
      <c r="R136" s="165"/>
      <c r="S136" s="165"/>
    </row>
    <row r="137" customFormat="false" ht="13.8" hidden="false" customHeight="false" outlineLevel="0" collapsed="false">
      <c r="A137" s="98"/>
      <c r="B137" s="129" t="s">
        <v>84</v>
      </c>
      <c r="C137" s="130" t="n">
        <v>88441</v>
      </c>
      <c r="D137" s="181" t="str">
        <f aca="false">Memorial_de_calculo!B79</f>
        <v>JARDINEIRO COM ENCARGOS COMPLEMENTARES</v>
      </c>
      <c r="E137" s="181" t="s">
        <v>89</v>
      </c>
      <c r="F137" s="181" t="s">
        <v>89</v>
      </c>
      <c r="G137" s="24" t="s">
        <v>90</v>
      </c>
      <c r="H137" s="132" t="n">
        <f aca="false">Memorial_de_calculo!D79</f>
        <v>5.219</v>
      </c>
      <c r="I137" s="133" t="n">
        <v>25.39</v>
      </c>
      <c r="J137" s="134" t="n">
        <f aca="false">H137*I137</f>
        <v>132.51041</v>
      </c>
      <c r="L137" s="182"/>
      <c r="M137" s="140" t="n">
        <v>0.25</v>
      </c>
      <c r="N137" s="141" t="n">
        <v>0.75</v>
      </c>
    </row>
    <row r="138" customFormat="false" ht="13.8" hidden="false" customHeight="false" outlineLevel="0" collapsed="false">
      <c r="A138" s="98"/>
      <c r="B138" s="172" t="s">
        <v>152</v>
      </c>
      <c r="C138" s="115" t="s">
        <v>138</v>
      </c>
      <c r="D138" s="115"/>
      <c r="E138" s="115"/>
      <c r="F138" s="116"/>
      <c r="G138" s="115"/>
      <c r="H138" s="115"/>
      <c r="I138" s="90"/>
      <c r="J138" s="143"/>
    </row>
    <row r="139" customFormat="false" ht="13.8" hidden="false" customHeight="false" outlineLevel="0" collapsed="false">
      <c r="A139" s="98"/>
      <c r="B139" s="172" t="s">
        <v>78</v>
      </c>
      <c r="C139" s="172" t="s">
        <v>79</v>
      </c>
      <c r="D139" s="159" t="s">
        <v>80</v>
      </c>
      <c r="E139" s="159"/>
      <c r="F139" s="159"/>
      <c r="G139" s="172" t="s">
        <v>14</v>
      </c>
      <c r="H139" s="173" t="s">
        <v>81</v>
      </c>
      <c r="I139" s="174" t="s">
        <v>82</v>
      </c>
      <c r="J139" s="172" t="s">
        <v>22</v>
      </c>
      <c r="L139" s="118" t="s">
        <v>74</v>
      </c>
      <c r="M139" s="119" t="s">
        <v>75</v>
      </c>
      <c r="N139" s="120" t="s">
        <v>76</v>
      </c>
    </row>
    <row r="140" customFormat="false" ht="19.4" hidden="false" customHeight="false" outlineLevel="0" collapsed="false">
      <c r="A140" s="98"/>
      <c r="B140" s="129" t="s">
        <v>84</v>
      </c>
      <c r="C140" s="130" t="n">
        <v>91386</v>
      </c>
      <c r="D140" s="183" t="str">
        <f aca="false">Memorial_de_calculo!B81</f>
        <v>CAMINHÃO BASCULANTE 10 M3, TRUCADO CABINE SIMPLES, PESO BRUTO TOTAL 23.000 KG, CARGA ÚTIL MÁXIMA 15.935 KG, DISTÂNCIA ENTRE EIXOS 4,80 M, POTÊNCIA 2  30 CV INCLUSIVE CAÇAMBA METÁLICA - CHP DIURNO. AF_06/2014</v>
      </c>
      <c r="E140" s="183" t="s">
        <v>94</v>
      </c>
      <c r="F140" s="183" t="s">
        <v>94</v>
      </c>
      <c r="G140" s="24" t="s">
        <v>86</v>
      </c>
      <c r="H140" s="184" t="n">
        <f aca="false">Memorial_de_calculo!D81</f>
        <v>0.193296296296296</v>
      </c>
      <c r="I140" s="133" t="n">
        <v>288.18</v>
      </c>
      <c r="J140" s="134" t="n">
        <f aca="false">H140*I140</f>
        <v>55.7041266666666</v>
      </c>
      <c r="L140" s="139" t="n">
        <v>0.381501599</v>
      </c>
      <c r="M140" s="140" t="n">
        <v>0.539325844</v>
      </c>
      <c r="N140" s="141" t="n">
        <v>0.079172557</v>
      </c>
    </row>
    <row r="141" customFormat="false" ht="13.8" hidden="false" customHeight="false" outlineLevel="0" collapsed="false">
      <c r="A141" s="98"/>
      <c r="B141" s="172" t="s">
        <v>153</v>
      </c>
      <c r="C141" s="115" t="s">
        <v>121</v>
      </c>
      <c r="D141" s="115"/>
      <c r="E141" s="115"/>
      <c r="F141" s="116"/>
      <c r="G141" s="115"/>
      <c r="H141" s="115"/>
      <c r="I141" s="90"/>
      <c r="J141" s="143"/>
    </row>
    <row r="142" customFormat="false" ht="13.8" hidden="false" customHeight="false" outlineLevel="0" collapsed="false">
      <c r="A142" s="98"/>
      <c r="B142" s="172" t="s">
        <v>78</v>
      </c>
      <c r="C142" s="172" t="s">
        <v>79</v>
      </c>
      <c r="D142" s="159" t="s">
        <v>80</v>
      </c>
      <c r="E142" s="159"/>
      <c r="F142" s="159"/>
      <c r="G142" s="172" t="s">
        <v>14</v>
      </c>
      <c r="H142" s="173" t="s">
        <v>81</v>
      </c>
      <c r="I142" s="174" t="s">
        <v>82</v>
      </c>
      <c r="J142" s="172" t="s">
        <v>22</v>
      </c>
      <c r="L142" s="118" t="s">
        <v>74</v>
      </c>
      <c r="M142" s="119" t="s">
        <v>75</v>
      </c>
      <c r="N142" s="120" t="s">
        <v>76</v>
      </c>
    </row>
    <row r="143" customFormat="false" ht="19.4" hidden="false" customHeight="false" outlineLevel="0" collapsed="false">
      <c r="A143" s="98"/>
      <c r="B143" s="130" t="s">
        <v>84</v>
      </c>
      <c r="C143" s="130" t="n">
        <v>95875</v>
      </c>
      <c r="D143" s="131" t="str">
        <f aca="false">Memorial_de_calculo!B83</f>
        <v>TRANSPORTE COM CAMINHÃO BASCULANTE DE 10 M³, EM VIA URBANA PAVIMENTADA, DMT ATÉ 30 KM (UNIDADE: M3XKM). AF_07/2020</v>
      </c>
      <c r="E143" s="131"/>
      <c r="F143" s="131"/>
      <c r="G143" s="24" t="s">
        <v>98</v>
      </c>
      <c r="H143" s="132" t="n">
        <f aca="false">Memorial_de_calculo!D83</f>
        <v>12.8</v>
      </c>
      <c r="I143" s="133" t="n">
        <v>2.68</v>
      </c>
      <c r="J143" s="134" t="n">
        <f aca="false">H143*I143</f>
        <v>34.304</v>
      </c>
      <c r="L143" s="139" t="n">
        <v>0.403361344</v>
      </c>
      <c r="M143" s="140" t="n">
        <v>0.49579832</v>
      </c>
      <c r="N143" s="141" t="n">
        <v>0.100840336</v>
      </c>
    </row>
    <row r="144" customFormat="false" ht="13.8" hidden="false" customHeight="false" outlineLevel="0" collapsed="false">
      <c r="A144" s="98"/>
      <c r="B144" s="166"/>
      <c r="C144" s="90"/>
      <c r="D144" s="90"/>
      <c r="E144" s="90"/>
      <c r="F144" s="90"/>
      <c r="G144" s="90"/>
      <c r="H144" s="90"/>
      <c r="I144" s="90"/>
      <c r="J144" s="90"/>
      <c r="L144" s="53"/>
      <c r="M144" s="53"/>
      <c r="N144" s="53"/>
    </row>
    <row r="145" customFormat="false" ht="19.4" hidden="false" customHeight="false" outlineLevel="0" collapsed="false">
      <c r="A145" s="98"/>
      <c r="B145" s="129" t="s">
        <v>99</v>
      </c>
      <c r="C145" s="129"/>
      <c r="D145" s="129"/>
      <c r="E145" s="129"/>
      <c r="F145" s="129"/>
      <c r="G145" s="129"/>
      <c r="H145" s="151" t="s">
        <v>100</v>
      </c>
      <c r="I145" s="152"/>
      <c r="J145" s="153" t="n">
        <f aca="false">ROUND(J136*M136+J137*M137+J140*(L140+M140)+J143*(L143+M143),2)</f>
        <v>147.72</v>
      </c>
    </row>
    <row r="146" customFormat="false" ht="15.75" hidden="false" customHeight="true" outlineLevel="0" collapsed="false">
      <c r="A146" s="98"/>
      <c r="B146" s="129"/>
      <c r="C146" s="129"/>
      <c r="D146" s="129"/>
      <c r="E146" s="129"/>
      <c r="F146" s="129"/>
      <c r="G146" s="129"/>
      <c r="H146" s="151" t="s">
        <v>21</v>
      </c>
      <c r="I146" s="152"/>
      <c r="J146" s="153" t="n">
        <f aca="false">ROUND(J136*N136+J137*N137+J140*N140+J143*N143,2)</f>
        <v>201.67</v>
      </c>
    </row>
    <row r="147" customFormat="false" ht="13.8" hidden="false" customHeight="false" outlineLevel="0" collapsed="false">
      <c r="A147" s="98"/>
      <c r="B147" s="129"/>
      <c r="C147" s="129"/>
      <c r="D147" s="129"/>
      <c r="E147" s="129"/>
      <c r="F147" s="129"/>
      <c r="G147" s="129"/>
      <c r="H147" s="151" t="s">
        <v>112</v>
      </c>
      <c r="I147" s="152"/>
      <c r="J147" s="153" t="n">
        <f aca="false">ROUND(SUM(J136:J137,J140,J143:J143),2)</f>
        <v>349.39</v>
      </c>
    </row>
    <row r="148" customFormat="false" ht="13.8" hidden="false" customHeight="false" outlineLevel="0" collapsed="false">
      <c r="A148" s="98"/>
      <c r="B148" s="129"/>
      <c r="C148" s="129"/>
      <c r="D148" s="129"/>
      <c r="E148" s="129"/>
      <c r="F148" s="129"/>
      <c r="G148" s="129"/>
      <c r="H148" s="154" t="s">
        <v>102</v>
      </c>
      <c r="I148" s="155" t="n">
        <f aca="false">I128</f>
        <v>0.2544</v>
      </c>
      <c r="J148" s="156" t="n">
        <f aca="false">ROUND(J147*I148,2)</f>
        <v>88.88</v>
      </c>
    </row>
    <row r="149" customFormat="false" ht="13.8" hidden="false" customHeight="false" outlineLevel="0" collapsed="false">
      <c r="A149" s="98"/>
      <c r="B149" s="129"/>
      <c r="C149" s="129"/>
      <c r="D149" s="129"/>
      <c r="E149" s="129"/>
      <c r="F149" s="129"/>
      <c r="G149" s="129"/>
      <c r="H149" s="151" t="s">
        <v>103</v>
      </c>
      <c r="I149" s="152"/>
      <c r="J149" s="157" t="n">
        <f aca="false">ROUND(SUM(J147:J148),2)</f>
        <v>438.27</v>
      </c>
    </row>
    <row r="150" customFormat="false" ht="80.55" hidden="false" customHeight="true" outlineLevel="0" collapsed="false">
      <c r="A150" s="38"/>
      <c r="B150" s="158"/>
      <c r="C150" s="38"/>
      <c r="D150" s="38"/>
      <c r="E150" s="38"/>
      <c r="F150" s="38"/>
      <c r="G150" s="38"/>
      <c r="H150" s="38"/>
      <c r="I150" s="38"/>
      <c r="J150" s="38"/>
    </row>
    <row r="151" customFormat="false" ht="13.8" hidden="false" customHeight="false" outlineLevel="0" collapsed="false">
      <c r="A151" s="98"/>
      <c r="B151" s="103" t="s">
        <v>154</v>
      </c>
      <c r="C151" s="103"/>
      <c r="D151" s="104" t="s">
        <v>155</v>
      </c>
      <c r="E151" s="104"/>
      <c r="F151" s="104"/>
      <c r="G151" s="104"/>
      <c r="H151" s="104"/>
      <c r="I151" s="104"/>
      <c r="J151" s="104"/>
    </row>
    <row r="152" customFormat="false" ht="13.8" hidden="false" customHeight="false" outlineLevel="0" collapsed="false">
      <c r="A152" s="98"/>
      <c r="B152" s="105" t="s">
        <v>156</v>
      </c>
      <c r="C152" s="105"/>
      <c r="D152" s="106" t="s">
        <v>157</v>
      </c>
      <c r="E152" s="107"/>
      <c r="F152" s="108"/>
      <c r="G152" s="104"/>
      <c r="H152" s="104"/>
      <c r="I152" s="104"/>
      <c r="J152" s="104"/>
    </row>
    <row r="153" customFormat="false" ht="13.8" hidden="false" customHeight="false" outlineLevel="0" collapsed="false">
      <c r="A153" s="98"/>
      <c r="B153" s="172" t="s">
        <v>158</v>
      </c>
      <c r="C153" s="115" t="s">
        <v>159</v>
      </c>
      <c r="D153" s="115"/>
      <c r="E153" s="115"/>
      <c r="F153" s="116"/>
      <c r="G153" s="115"/>
      <c r="H153" s="115"/>
      <c r="I153" s="90"/>
      <c r="J153" s="143"/>
    </row>
    <row r="154" customFormat="false" ht="13.8" hidden="false" customHeight="false" outlineLevel="0" collapsed="false">
      <c r="A154" s="98"/>
      <c r="B154" s="122" t="s">
        <v>78</v>
      </c>
      <c r="C154" s="186" t="s">
        <v>79</v>
      </c>
      <c r="D154" s="123" t="s">
        <v>80</v>
      </c>
      <c r="E154" s="123"/>
      <c r="F154" s="123"/>
      <c r="G154" s="124" t="s">
        <v>14</v>
      </c>
      <c r="H154" s="136" t="s">
        <v>81</v>
      </c>
      <c r="I154" s="137" t="s">
        <v>82</v>
      </c>
      <c r="J154" s="126" t="s">
        <v>22</v>
      </c>
      <c r="L154" s="118" t="s">
        <v>74</v>
      </c>
      <c r="M154" s="119" t="s">
        <v>75</v>
      </c>
      <c r="N154" s="120" t="s">
        <v>76</v>
      </c>
    </row>
    <row r="155" customFormat="false" ht="15" hidden="false" customHeight="true" outlineLevel="0" collapsed="false">
      <c r="A155" s="98"/>
      <c r="B155" s="129" t="s">
        <v>84</v>
      </c>
      <c r="C155" s="130" t="n">
        <v>88316</v>
      </c>
      <c r="D155" s="181" t="str">
        <f aca="false">Memorial_de_calculo!B87</f>
        <v>SERVENTE COM ENCARGOS COMPLEMENTARES</v>
      </c>
      <c r="E155" s="181" t="s">
        <v>89</v>
      </c>
      <c r="F155" s="181" t="s">
        <v>89</v>
      </c>
      <c r="G155" s="24" t="s">
        <v>90</v>
      </c>
      <c r="H155" s="132" t="n">
        <f aca="false">Memorial_de_calculo!D87</f>
        <v>7.71428571428571</v>
      </c>
      <c r="I155" s="133" t="n">
        <v>24.31</v>
      </c>
      <c r="J155" s="134" t="n">
        <f aca="false">H155*I155</f>
        <v>187.534285714286</v>
      </c>
      <c r="L155" s="139"/>
      <c r="M155" s="140" t="n">
        <v>0.255803571</v>
      </c>
      <c r="N155" s="141" t="n">
        <v>0.744196429</v>
      </c>
    </row>
    <row r="156" customFormat="false" ht="15" hidden="false" customHeight="true" outlineLevel="0" collapsed="false">
      <c r="A156" s="98"/>
      <c r="B156" s="129" t="s">
        <v>84</v>
      </c>
      <c r="C156" s="130" t="n">
        <v>88441</v>
      </c>
      <c r="D156" s="181" t="str">
        <f aca="false">Memorial_de_calculo!B88</f>
        <v>JARDINEIRO COM ENCARGOS COMPLEMENTARES</v>
      </c>
      <c r="E156" s="181" t="s">
        <v>89</v>
      </c>
      <c r="F156" s="181" t="s">
        <v>89</v>
      </c>
      <c r="G156" s="24" t="s">
        <v>90</v>
      </c>
      <c r="H156" s="132" t="n">
        <f aca="false">Memorial_de_calculo!D88</f>
        <v>7.71428571428571</v>
      </c>
      <c r="I156" s="133" t="n">
        <v>25.39</v>
      </c>
      <c r="J156" s="134" t="n">
        <f aca="false">H156*I156</f>
        <v>195.865714285714</v>
      </c>
      <c r="L156" s="182"/>
      <c r="M156" s="140" t="n">
        <v>0.25</v>
      </c>
      <c r="N156" s="141" t="n">
        <v>0.75</v>
      </c>
    </row>
    <row r="157" customFormat="false" ht="13.8" hidden="false" customHeight="false" outlineLevel="0" collapsed="false">
      <c r="A157" s="98"/>
      <c r="B157" s="172" t="s">
        <v>160</v>
      </c>
      <c r="C157" s="115" t="s">
        <v>161</v>
      </c>
      <c r="D157" s="115"/>
      <c r="E157" s="115"/>
      <c r="F157" s="116"/>
      <c r="G157" s="115"/>
      <c r="H157" s="115"/>
      <c r="I157" s="90"/>
      <c r="J157" s="143"/>
    </row>
    <row r="158" customFormat="false" ht="13.8" hidden="false" customHeight="false" outlineLevel="0" collapsed="false">
      <c r="A158" s="98"/>
      <c r="B158" s="122" t="s">
        <v>78</v>
      </c>
      <c r="C158" s="186" t="s">
        <v>79</v>
      </c>
      <c r="D158" s="123" t="s">
        <v>80</v>
      </c>
      <c r="E158" s="123"/>
      <c r="F158" s="123"/>
      <c r="G158" s="124" t="s">
        <v>14</v>
      </c>
      <c r="H158" s="136" t="s">
        <v>81</v>
      </c>
      <c r="I158" s="137" t="s">
        <v>82</v>
      </c>
      <c r="J158" s="126" t="s">
        <v>22</v>
      </c>
      <c r="L158" s="118" t="s">
        <v>74</v>
      </c>
      <c r="M158" s="119" t="s">
        <v>75</v>
      </c>
      <c r="N158" s="120" t="s">
        <v>76</v>
      </c>
    </row>
    <row r="159" customFormat="false" ht="19.4" hidden="false" customHeight="false" outlineLevel="0" collapsed="false">
      <c r="A159" s="98"/>
      <c r="B159" s="138" t="s">
        <v>84</v>
      </c>
      <c r="C159" s="130" t="n">
        <v>91386</v>
      </c>
      <c r="D159" s="183" t="str">
        <f aca="false">Memorial_de_calculo!B90</f>
        <v>CAMINHÃO BASCULANTE 10 M3, TRUCADO CABINE SIMPLES, PESO BRUTO TOTAL 23.000 KG, CARGA ÚTIL MÁXIMA 15.935 KG, DISTÂNCIA ENTRE EIXOS 4,80 M, POTÊNCIA 2  30 CV INCLUSIVE CAÇAMBA METÁLICA - CHP DIURNO. AF_06/2014</v>
      </c>
      <c r="E159" s="183" t="s">
        <v>94</v>
      </c>
      <c r="F159" s="183" t="s">
        <v>94</v>
      </c>
      <c r="G159" s="24" t="s">
        <v>86</v>
      </c>
      <c r="H159" s="184" t="n">
        <f aca="false">Memorial_de_calculo!D90</f>
        <v>0.285714285714286</v>
      </c>
      <c r="I159" s="133" t="n">
        <v>288.18</v>
      </c>
      <c r="J159" s="134" t="n">
        <f aca="false">H159*I159</f>
        <v>82.3371428571429</v>
      </c>
      <c r="L159" s="139" t="n">
        <v>0.381501599</v>
      </c>
      <c r="M159" s="140" t="n">
        <v>0.539325844</v>
      </c>
      <c r="N159" s="141" t="n">
        <v>0.079172557</v>
      </c>
    </row>
    <row r="160" customFormat="false" ht="13.8" hidden="false" customHeight="false" outlineLevel="0" collapsed="false">
      <c r="A160" s="98"/>
      <c r="B160" s="172" t="s">
        <v>162</v>
      </c>
      <c r="C160" s="115" t="s">
        <v>163</v>
      </c>
      <c r="D160" s="115"/>
      <c r="E160" s="115"/>
      <c r="F160" s="116"/>
      <c r="G160" s="115"/>
      <c r="H160" s="115"/>
      <c r="I160" s="90"/>
      <c r="J160" s="143"/>
    </row>
    <row r="161" customFormat="false" ht="13.8" hidden="false" customHeight="false" outlineLevel="0" collapsed="false">
      <c r="A161" s="98"/>
      <c r="B161" s="122" t="s">
        <v>78</v>
      </c>
      <c r="C161" s="124" t="s">
        <v>79</v>
      </c>
      <c r="D161" s="123" t="s">
        <v>80</v>
      </c>
      <c r="E161" s="123"/>
      <c r="F161" s="123"/>
      <c r="G161" s="124" t="s">
        <v>14</v>
      </c>
      <c r="H161" s="136" t="s">
        <v>81</v>
      </c>
      <c r="I161" s="137" t="s">
        <v>82</v>
      </c>
      <c r="J161" s="126" t="s">
        <v>22</v>
      </c>
      <c r="L161" s="118" t="s">
        <v>74</v>
      </c>
      <c r="M161" s="119" t="s">
        <v>75</v>
      </c>
      <c r="N161" s="120" t="s">
        <v>76</v>
      </c>
    </row>
    <row r="162" customFormat="false" ht="22.35" hidden="false" customHeight="true" outlineLevel="0" collapsed="false">
      <c r="A162" s="98"/>
      <c r="B162" s="130" t="s">
        <v>84</v>
      </c>
      <c r="C162" s="130" t="n">
        <v>95875</v>
      </c>
      <c r="D162" s="131" t="str">
        <f aca="false">Memorial_de_calculo!B92</f>
        <v>TRANSPORTE COM CAMINHÃO BASCULANTE DE 10 M³, EM VIA URBANA PAVIMENTADA, DMT ATÉ 30 KM (UNIDADE: M3XKM). AF_07/2020</v>
      </c>
      <c r="E162" s="131"/>
      <c r="F162" s="131"/>
      <c r="G162" s="24" t="s">
        <v>98</v>
      </c>
      <c r="H162" s="187" t="n">
        <f aca="false">Memorial_de_calculo!D92</f>
        <v>16</v>
      </c>
      <c r="I162" s="133" t="n">
        <v>2.68</v>
      </c>
      <c r="J162" s="134" t="n">
        <f aca="false">H162*I162</f>
        <v>42.88</v>
      </c>
      <c r="L162" s="139" t="n">
        <v>0.403361344</v>
      </c>
      <c r="M162" s="140" t="n">
        <v>0.49579832</v>
      </c>
      <c r="N162" s="141" t="n">
        <v>0.100840336</v>
      </c>
    </row>
    <row r="163" customFormat="false" ht="13.8" hidden="false" customHeight="false" outlineLevel="0" collapsed="false">
      <c r="A163" s="98"/>
      <c r="B163" s="166"/>
      <c r="C163" s="90"/>
      <c r="D163" s="90"/>
      <c r="E163" s="90"/>
      <c r="F163" s="90"/>
      <c r="G163" s="90"/>
      <c r="H163" s="90"/>
      <c r="I163" s="90"/>
      <c r="J163" s="90"/>
    </row>
    <row r="164" customFormat="false" ht="19.4" hidden="false" customHeight="false" outlineLevel="0" collapsed="false">
      <c r="A164" s="98"/>
      <c r="B164" s="129" t="s">
        <v>99</v>
      </c>
      <c r="C164" s="129"/>
      <c r="D164" s="129"/>
      <c r="E164" s="129"/>
      <c r="F164" s="129"/>
      <c r="G164" s="129"/>
      <c r="H164" s="151" t="s">
        <v>100</v>
      </c>
      <c r="I164" s="152"/>
      <c r="J164" s="153" t="n">
        <f aca="false">ROUND(J155*M155+J156*M156+J159*(L159+M159)+J162*(L162+M162),2)</f>
        <v>211.31</v>
      </c>
    </row>
    <row r="165" customFormat="false" ht="13.8" hidden="false" customHeight="false" outlineLevel="0" collapsed="false">
      <c r="A165" s="98"/>
      <c r="B165" s="129"/>
      <c r="C165" s="129"/>
      <c r="D165" s="129"/>
      <c r="E165" s="129"/>
      <c r="F165" s="129"/>
      <c r="G165" s="129"/>
      <c r="H165" s="151" t="s">
        <v>21</v>
      </c>
      <c r="I165" s="152"/>
      <c r="J165" s="153" t="n">
        <f aca="false">ROUND(J155*N155+J156*N156+J159*N159+J162*N162,2)</f>
        <v>297.3</v>
      </c>
    </row>
    <row r="166" customFormat="false" ht="13.8" hidden="false" customHeight="false" outlineLevel="0" collapsed="false">
      <c r="A166" s="98"/>
      <c r="B166" s="129"/>
      <c r="C166" s="129"/>
      <c r="D166" s="129"/>
      <c r="E166" s="129"/>
      <c r="F166" s="129"/>
      <c r="G166" s="129"/>
      <c r="H166" s="151" t="s">
        <v>112</v>
      </c>
      <c r="I166" s="152"/>
      <c r="J166" s="153" t="n">
        <f aca="false">ROUND(SUM(J155:J156,J159,J162:J162),2)</f>
        <v>508.62</v>
      </c>
    </row>
    <row r="167" customFormat="false" ht="15.75" hidden="false" customHeight="true" outlineLevel="0" collapsed="false">
      <c r="A167" s="98"/>
      <c r="B167" s="129"/>
      <c r="C167" s="129"/>
      <c r="D167" s="129"/>
      <c r="E167" s="129"/>
      <c r="F167" s="129"/>
      <c r="G167" s="129"/>
      <c r="H167" s="154" t="s">
        <v>102</v>
      </c>
      <c r="I167" s="155" t="n">
        <f aca="false">I148</f>
        <v>0.2544</v>
      </c>
      <c r="J167" s="156" t="n">
        <f aca="false">ROUND(J166*I167,2)</f>
        <v>129.39</v>
      </c>
    </row>
    <row r="168" customFormat="false" ht="15.75" hidden="false" customHeight="true" outlineLevel="0" collapsed="false">
      <c r="A168" s="98"/>
      <c r="B168" s="129"/>
      <c r="C168" s="129"/>
      <c r="D168" s="129"/>
      <c r="E168" s="129"/>
      <c r="F168" s="129"/>
      <c r="G168" s="129"/>
      <c r="H168" s="151" t="s">
        <v>103</v>
      </c>
      <c r="I168" s="152"/>
      <c r="J168" s="157" t="n">
        <f aca="false">ROUND(SUM(J166:J167),2)</f>
        <v>638.01</v>
      </c>
    </row>
    <row r="169" customFormat="false" ht="15.75" hidden="false" customHeight="true" outlineLevel="0" collapsed="false">
      <c r="A169" s="98"/>
      <c r="B169" s="101"/>
      <c r="C169" s="98"/>
      <c r="D169" s="98"/>
      <c r="E169" s="98"/>
      <c r="F169" s="98"/>
      <c r="G169" s="101"/>
      <c r="H169" s="102"/>
      <c r="I169" s="98"/>
      <c r="J169" s="98"/>
    </row>
    <row r="170" customFormat="false" ht="65.8" hidden="false" customHeight="true" outlineLevel="0" collapsed="false">
      <c r="A170" s="98"/>
      <c r="B170" s="188"/>
      <c r="C170" s="189"/>
      <c r="D170" s="189"/>
      <c r="E170" s="189"/>
      <c r="F170" s="189"/>
      <c r="G170" s="188"/>
      <c r="H170" s="190"/>
      <c r="I170" s="189"/>
      <c r="J170" s="98"/>
    </row>
    <row r="171" customFormat="false" ht="15.75" hidden="false" customHeight="true" outlineLevel="0" collapsed="false">
      <c r="A171" s="98"/>
      <c r="B171" s="188"/>
      <c r="C171" s="189"/>
      <c r="D171" s="189"/>
      <c r="E171" s="189"/>
      <c r="F171" s="191"/>
      <c r="G171" s="192"/>
      <c r="H171" s="193"/>
      <c r="I171" s="191"/>
      <c r="J171" s="194"/>
    </row>
    <row r="172" customFormat="false" ht="15.75" hidden="false" customHeight="true" outlineLevel="0" collapsed="false">
      <c r="A172" s="98"/>
      <c r="B172" s="188"/>
      <c r="C172" s="195"/>
      <c r="D172" s="196" t="s">
        <v>60</v>
      </c>
      <c r="E172" s="189"/>
      <c r="F172" s="78" t="s">
        <v>61</v>
      </c>
      <c r="G172" s="78"/>
      <c r="H172" s="78"/>
      <c r="I172" s="78"/>
      <c r="J172" s="194"/>
    </row>
    <row r="173" customFormat="false" ht="15.75" hidden="false" customHeight="true" outlineLevel="0" collapsed="false">
      <c r="A173" s="98"/>
      <c r="B173" s="188"/>
      <c r="C173" s="197"/>
      <c r="D173" s="198" t="s">
        <v>62</v>
      </c>
      <c r="E173" s="189"/>
      <c r="F173" s="81" t="s">
        <v>63</v>
      </c>
      <c r="G173" s="81"/>
      <c r="H173" s="81"/>
      <c r="I173" s="81"/>
      <c r="J173" s="194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</row>
    <row r="174" customFormat="false" ht="15.75" hidden="false" customHeight="true" outlineLevel="0" collapsed="false">
      <c r="A174" s="98"/>
      <c r="B174" s="188"/>
      <c r="C174" s="197"/>
      <c r="D174" s="197" t="s">
        <v>64</v>
      </c>
      <c r="E174" s="199"/>
      <c r="F174" s="81" t="s">
        <v>65</v>
      </c>
      <c r="G174" s="81"/>
      <c r="H174" s="81"/>
      <c r="I174" s="81"/>
      <c r="J174" s="98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</row>
    <row r="175" customFormat="false" ht="15" hidden="false" customHeight="true" outlineLevel="0" collapsed="false">
      <c r="A175" s="98"/>
      <c r="B175" s="188"/>
      <c r="C175" s="200"/>
      <c r="D175" s="200"/>
      <c r="E175" s="199"/>
      <c r="I175" s="200"/>
      <c r="J175" s="98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</row>
    <row r="176" customFormat="false" ht="15" hidden="false" customHeight="false" outlineLevel="0" collapsed="false">
      <c r="A176" s="98"/>
      <c r="B176" s="188"/>
      <c r="C176" s="201"/>
      <c r="D176" s="201"/>
      <c r="E176" s="199"/>
      <c r="F176" s="201"/>
      <c r="G176" s="201"/>
      <c r="H176" s="201"/>
      <c r="I176" s="201"/>
      <c r="J176" s="98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</row>
    <row r="177" customFormat="false" ht="15" hidden="false" customHeight="false" outlineLevel="0" collapsed="false">
      <c r="A177" s="98"/>
      <c r="B177" s="101"/>
      <c r="C177" s="98"/>
      <c r="D177" s="98"/>
      <c r="E177" s="98"/>
      <c r="F177" s="98"/>
      <c r="G177" s="101"/>
      <c r="H177" s="102"/>
      <c r="I177" s="98"/>
      <c r="J177" s="98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</row>
    <row r="178" customFormat="false" ht="15.75" hidden="false" customHeight="true" outlineLevel="0" collapsed="false">
      <c r="A178" s="98"/>
      <c r="B178" s="101"/>
      <c r="C178" s="98"/>
      <c r="D178" s="98"/>
      <c r="E178" s="98"/>
      <c r="F178" s="98"/>
      <c r="G178" s="101"/>
      <c r="H178" s="102"/>
      <c r="I178" s="98"/>
      <c r="J178" s="98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</row>
    <row r="179" customFormat="false" ht="15.75" hidden="false" customHeight="true" outlineLevel="0" collapsed="false">
      <c r="A179" s="98"/>
      <c r="B179" s="101"/>
      <c r="C179" s="98"/>
      <c r="D179" s="98"/>
      <c r="E179" s="98"/>
      <c r="F179" s="98"/>
      <c r="G179" s="101"/>
      <c r="H179" s="102"/>
      <c r="I179" s="98"/>
      <c r="J179" s="98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</row>
    <row r="180" customFormat="false" ht="15.75" hidden="false" customHeight="true" outlineLevel="0" collapsed="false">
      <c r="A180" s="93"/>
      <c r="B180" s="202"/>
      <c r="C180" s="93"/>
      <c r="D180" s="93"/>
      <c r="E180" s="93"/>
      <c r="F180" s="93"/>
      <c r="G180" s="202"/>
      <c r="H180" s="203"/>
      <c r="I180" s="93"/>
      <c r="J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</row>
    <row r="181" customFormat="false" ht="15.75" hidden="false" customHeight="true" outlineLevel="0" collapsed="false">
      <c r="A181" s="93"/>
      <c r="B181" s="202"/>
      <c r="C181" s="93"/>
      <c r="D181" s="93"/>
      <c r="E181" s="93"/>
      <c r="F181" s="93"/>
      <c r="G181" s="202"/>
      <c r="H181" s="203"/>
      <c r="I181" s="93"/>
      <c r="J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</row>
    <row r="182" customFormat="false" ht="15.75" hidden="false" customHeight="true" outlineLevel="0" collapsed="false">
      <c r="A182" s="93"/>
      <c r="B182" s="202"/>
      <c r="C182" s="93"/>
      <c r="D182" s="93"/>
      <c r="E182" s="93"/>
      <c r="F182" s="93"/>
      <c r="G182" s="202"/>
      <c r="H182" s="203"/>
      <c r="I182" s="93"/>
      <c r="J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</row>
    <row r="183" customFormat="false" ht="15.75" hidden="false" customHeight="true" outlineLevel="0" collapsed="false">
      <c r="A183" s="93"/>
      <c r="B183" s="202"/>
      <c r="C183" s="93"/>
      <c r="D183" s="93"/>
      <c r="E183" s="93"/>
      <c r="F183" s="93"/>
      <c r="G183" s="202"/>
      <c r="H183" s="203"/>
      <c r="I183" s="93"/>
      <c r="J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</row>
    <row r="184" customFormat="false" ht="15.75" hidden="false" customHeight="true" outlineLevel="0" collapsed="false">
      <c r="A184" s="93"/>
      <c r="B184" s="202"/>
      <c r="C184" s="93"/>
      <c r="D184" s="93"/>
      <c r="E184" s="93"/>
      <c r="F184" s="93"/>
      <c r="G184" s="202"/>
      <c r="H184" s="203"/>
      <c r="I184" s="93"/>
      <c r="J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</row>
    <row r="185" customFormat="false" ht="15.75" hidden="false" customHeight="true" outlineLevel="0" collapsed="false">
      <c r="A185" s="93"/>
      <c r="B185" s="202"/>
      <c r="C185" s="93"/>
      <c r="D185" s="93"/>
      <c r="E185" s="93"/>
      <c r="F185" s="93"/>
      <c r="G185" s="202"/>
      <c r="H185" s="203"/>
      <c r="I185" s="93"/>
      <c r="J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</row>
    <row r="186" customFormat="false" ht="15.75" hidden="false" customHeight="true" outlineLevel="0" collapsed="false">
      <c r="A186" s="93"/>
      <c r="B186" s="202"/>
      <c r="C186" s="93"/>
      <c r="D186" s="93"/>
      <c r="E186" s="93"/>
      <c r="F186" s="93"/>
      <c r="G186" s="202"/>
      <c r="H186" s="203"/>
      <c r="I186" s="93"/>
      <c r="J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</row>
    <row r="187" customFormat="false" ht="15.75" hidden="false" customHeight="true" outlineLevel="0" collapsed="false">
      <c r="A187" s="93"/>
      <c r="B187" s="202"/>
      <c r="C187" s="93"/>
      <c r="D187" s="93"/>
      <c r="E187" s="93"/>
      <c r="F187" s="93"/>
      <c r="G187" s="202"/>
      <c r="H187" s="203"/>
      <c r="I187" s="93"/>
      <c r="J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</row>
    <row r="188" customFormat="false" ht="15.75" hidden="false" customHeight="true" outlineLevel="0" collapsed="false">
      <c r="A188" s="93"/>
      <c r="B188" s="202"/>
      <c r="C188" s="93"/>
      <c r="D188" s="93"/>
      <c r="E188" s="93"/>
      <c r="F188" s="93"/>
      <c r="G188" s="202"/>
      <c r="H188" s="203"/>
      <c r="I188" s="93"/>
      <c r="J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</row>
    <row r="189" customFormat="false" ht="15.75" hidden="false" customHeight="true" outlineLevel="0" collapsed="false">
      <c r="A189" s="93"/>
      <c r="B189" s="202"/>
      <c r="C189" s="93"/>
      <c r="D189" s="93"/>
      <c r="E189" s="93"/>
      <c r="F189" s="93"/>
      <c r="G189" s="202"/>
      <c r="H189" s="203"/>
      <c r="I189" s="93"/>
      <c r="J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</row>
    <row r="190" customFormat="false" ht="15.75" hidden="false" customHeight="true" outlineLevel="0" collapsed="false">
      <c r="A190" s="93"/>
      <c r="B190" s="202"/>
      <c r="C190" s="93"/>
      <c r="D190" s="93"/>
      <c r="E190" s="93"/>
      <c r="F190" s="93"/>
      <c r="G190" s="202"/>
      <c r="H190" s="203"/>
      <c r="I190" s="93"/>
      <c r="J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</row>
    <row r="191" customFormat="false" ht="15.75" hidden="false" customHeight="true" outlineLevel="0" collapsed="false">
      <c r="A191" s="93"/>
      <c r="B191" s="202"/>
      <c r="C191" s="93"/>
      <c r="D191" s="93"/>
      <c r="E191" s="93"/>
      <c r="F191" s="93"/>
      <c r="G191" s="202"/>
      <c r="H191" s="203"/>
      <c r="I191" s="93"/>
      <c r="J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</row>
    <row r="192" customFormat="false" ht="15.75" hidden="false" customHeight="true" outlineLevel="0" collapsed="false">
      <c r="A192" s="93"/>
      <c r="B192" s="202"/>
      <c r="C192" s="93"/>
      <c r="D192" s="93"/>
      <c r="E192" s="93"/>
      <c r="F192" s="93"/>
      <c r="G192" s="202"/>
      <c r="H192" s="203"/>
      <c r="I192" s="93"/>
      <c r="J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</row>
    <row r="193" customFormat="false" ht="15.75" hidden="false" customHeight="true" outlineLevel="0" collapsed="false">
      <c r="A193" s="93"/>
      <c r="B193" s="202"/>
      <c r="C193" s="93"/>
      <c r="D193" s="93"/>
      <c r="E193" s="93"/>
      <c r="F193" s="93"/>
      <c r="G193" s="202"/>
      <c r="H193" s="203"/>
      <c r="I193" s="93"/>
      <c r="J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</row>
    <row r="194" customFormat="false" ht="15.75" hidden="false" customHeight="true" outlineLevel="0" collapsed="false">
      <c r="A194" s="93"/>
      <c r="B194" s="202"/>
      <c r="C194" s="93"/>
      <c r="D194" s="93"/>
      <c r="E194" s="93"/>
      <c r="F194" s="93"/>
      <c r="G194" s="202"/>
      <c r="H194" s="203"/>
      <c r="I194" s="93"/>
      <c r="J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</row>
    <row r="195" customFormat="false" ht="15.75" hidden="false" customHeight="true" outlineLevel="0" collapsed="false">
      <c r="A195" s="93"/>
      <c r="B195" s="202"/>
      <c r="C195" s="93"/>
      <c r="D195" s="93"/>
      <c r="E195" s="93"/>
      <c r="F195" s="93"/>
      <c r="G195" s="202"/>
      <c r="H195" s="203"/>
      <c r="I195" s="93"/>
      <c r="J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</row>
    <row r="196" customFormat="false" ht="15.75" hidden="false" customHeight="true" outlineLevel="0" collapsed="false">
      <c r="A196" s="93"/>
      <c r="B196" s="202"/>
      <c r="C196" s="93"/>
      <c r="D196" s="93"/>
      <c r="E196" s="93"/>
      <c r="F196" s="93"/>
      <c r="G196" s="202"/>
      <c r="H196" s="203"/>
      <c r="I196" s="93"/>
      <c r="J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</row>
    <row r="197" customFormat="false" ht="15.75" hidden="false" customHeight="true" outlineLevel="0" collapsed="false">
      <c r="A197" s="93"/>
      <c r="B197" s="202"/>
      <c r="C197" s="93"/>
      <c r="D197" s="93"/>
      <c r="E197" s="93"/>
      <c r="F197" s="93"/>
      <c r="G197" s="202"/>
      <c r="H197" s="203"/>
      <c r="I197" s="93"/>
      <c r="J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</row>
    <row r="198" customFormat="false" ht="15.75" hidden="false" customHeight="true" outlineLevel="0" collapsed="false">
      <c r="A198" s="93"/>
      <c r="B198" s="202"/>
      <c r="C198" s="93"/>
      <c r="D198" s="93"/>
      <c r="E198" s="93"/>
      <c r="F198" s="93"/>
      <c r="G198" s="202"/>
      <c r="H198" s="203"/>
      <c r="I198" s="93"/>
      <c r="J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</row>
    <row r="199" customFormat="false" ht="15.75" hidden="false" customHeight="true" outlineLevel="0" collapsed="false">
      <c r="A199" s="93"/>
      <c r="B199" s="202"/>
      <c r="C199" s="93"/>
      <c r="D199" s="93"/>
      <c r="E199" s="93"/>
      <c r="F199" s="93"/>
      <c r="G199" s="202"/>
      <c r="H199" s="203"/>
      <c r="I199" s="93"/>
      <c r="J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</row>
    <row r="200" customFormat="false" ht="15.75" hidden="false" customHeight="true" outlineLevel="0" collapsed="false">
      <c r="A200" s="93"/>
      <c r="B200" s="202"/>
      <c r="C200" s="93"/>
      <c r="D200" s="93"/>
      <c r="E200" s="93"/>
      <c r="F200" s="93"/>
      <c r="G200" s="202"/>
      <c r="H200" s="203"/>
      <c r="I200" s="93"/>
      <c r="J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</row>
    <row r="201" customFormat="false" ht="15.75" hidden="false" customHeight="true" outlineLevel="0" collapsed="false">
      <c r="A201" s="93"/>
      <c r="B201" s="202"/>
      <c r="C201" s="93"/>
      <c r="D201" s="93"/>
      <c r="E201" s="93"/>
      <c r="F201" s="93"/>
      <c r="G201" s="202"/>
      <c r="H201" s="203"/>
      <c r="I201" s="93"/>
      <c r="J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</row>
    <row r="202" customFormat="false" ht="15.75" hidden="false" customHeight="true" outlineLevel="0" collapsed="false">
      <c r="A202" s="93"/>
      <c r="B202" s="202"/>
      <c r="C202" s="93"/>
      <c r="D202" s="93"/>
      <c r="E202" s="93"/>
      <c r="F202" s="93"/>
      <c r="G202" s="202"/>
      <c r="H202" s="203"/>
      <c r="I202" s="93"/>
      <c r="J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</row>
    <row r="203" customFormat="false" ht="15.75" hidden="false" customHeight="true" outlineLevel="0" collapsed="false">
      <c r="A203" s="93"/>
      <c r="B203" s="202"/>
      <c r="C203" s="93"/>
      <c r="D203" s="93"/>
      <c r="E203" s="93"/>
      <c r="F203" s="93"/>
      <c r="G203" s="202"/>
      <c r="H203" s="203"/>
      <c r="I203" s="93"/>
      <c r="J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</row>
    <row r="204" customFormat="false" ht="15.75" hidden="false" customHeight="true" outlineLevel="0" collapsed="false">
      <c r="A204" s="93"/>
      <c r="B204" s="202"/>
      <c r="C204" s="93"/>
      <c r="D204" s="93"/>
      <c r="E204" s="93"/>
      <c r="F204" s="93"/>
      <c r="G204" s="202"/>
      <c r="H204" s="203"/>
      <c r="I204" s="93"/>
      <c r="J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</row>
    <row r="205" customFormat="false" ht="15.75" hidden="false" customHeight="true" outlineLevel="0" collapsed="false">
      <c r="A205" s="93"/>
      <c r="B205" s="202"/>
      <c r="C205" s="93"/>
      <c r="D205" s="93"/>
      <c r="E205" s="93"/>
      <c r="F205" s="93"/>
      <c r="G205" s="202"/>
      <c r="H205" s="203"/>
      <c r="I205" s="93"/>
      <c r="J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</row>
    <row r="206" customFormat="false" ht="15.75" hidden="false" customHeight="true" outlineLevel="0" collapsed="false">
      <c r="A206" s="93"/>
      <c r="B206" s="202"/>
      <c r="C206" s="93"/>
      <c r="D206" s="93"/>
      <c r="E206" s="93"/>
      <c r="F206" s="93"/>
      <c r="G206" s="202"/>
      <c r="H206" s="203"/>
      <c r="I206" s="93"/>
      <c r="J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</row>
    <row r="207" customFormat="false" ht="15.75" hidden="false" customHeight="true" outlineLevel="0" collapsed="false">
      <c r="A207" s="93"/>
      <c r="B207" s="202"/>
      <c r="C207" s="93"/>
      <c r="D207" s="93"/>
      <c r="E207" s="93"/>
      <c r="F207" s="93"/>
      <c r="G207" s="202"/>
      <c r="H207" s="203"/>
      <c r="I207" s="93"/>
      <c r="J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</row>
    <row r="208" customFormat="false" ht="15.75" hidden="false" customHeight="true" outlineLevel="0" collapsed="false">
      <c r="A208" s="93"/>
      <c r="B208" s="202"/>
      <c r="C208" s="93"/>
      <c r="D208" s="93"/>
      <c r="E208" s="93"/>
      <c r="F208" s="93"/>
      <c r="G208" s="202"/>
      <c r="H208" s="203"/>
      <c r="I208" s="93"/>
      <c r="J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</row>
    <row r="209" customFormat="false" ht="15.75" hidden="false" customHeight="true" outlineLevel="0" collapsed="false">
      <c r="A209" s="93"/>
      <c r="B209" s="202"/>
      <c r="C209" s="93"/>
      <c r="D209" s="93"/>
      <c r="E209" s="93"/>
      <c r="F209" s="93"/>
      <c r="G209" s="202"/>
      <c r="H209" s="203"/>
      <c r="I209" s="93"/>
      <c r="J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</row>
    <row r="210" customFormat="false" ht="15.75" hidden="false" customHeight="true" outlineLevel="0" collapsed="false">
      <c r="A210" s="93"/>
      <c r="B210" s="202"/>
      <c r="C210" s="93"/>
      <c r="D210" s="93"/>
      <c r="E210" s="93"/>
      <c r="F210" s="93"/>
      <c r="G210" s="202"/>
      <c r="H210" s="203"/>
      <c r="I210" s="93"/>
      <c r="J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</row>
    <row r="211" customFormat="false" ht="15.75" hidden="false" customHeight="true" outlineLevel="0" collapsed="false">
      <c r="A211" s="93"/>
      <c r="B211" s="202"/>
      <c r="C211" s="93"/>
      <c r="D211" s="93"/>
      <c r="E211" s="93"/>
      <c r="F211" s="93"/>
      <c r="G211" s="202"/>
      <c r="H211" s="203"/>
      <c r="I211" s="93"/>
      <c r="J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</row>
    <row r="212" customFormat="false" ht="15.75" hidden="false" customHeight="true" outlineLevel="0" collapsed="false">
      <c r="A212" s="93"/>
      <c r="B212" s="202"/>
      <c r="C212" s="93"/>
      <c r="D212" s="93"/>
      <c r="E212" s="93"/>
      <c r="F212" s="93"/>
      <c r="G212" s="202"/>
      <c r="H212" s="203"/>
      <c r="I212" s="93"/>
      <c r="J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</row>
    <row r="213" customFormat="false" ht="15.75" hidden="false" customHeight="true" outlineLevel="0" collapsed="false">
      <c r="A213" s="93"/>
      <c r="B213" s="202"/>
      <c r="C213" s="93"/>
      <c r="D213" s="93"/>
      <c r="E213" s="93"/>
      <c r="F213" s="93"/>
      <c r="G213" s="202"/>
      <c r="H213" s="203"/>
      <c r="I213" s="93"/>
      <c r="J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</row>
    <row r="214" customFormat="false" ht="15.75" hidden="false" customHeight="true" outlineLevel="0" collapsed="false">
      <c r="A214" s="93"/>
      <c r="B214" s="202"/>
      <c r="C214" s="93"/>
      <c r="D214" s="93"/>
      <c r="E214" s="93"/>
      <c r="F214" s="93"/>
      <c r="G214" s="202"/>
      <c r="H214" s="203"/>
      <c r="I214" s="93"/>
      <c r="J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</row>
    <row r="215" customFormat="false" ht="15.75" hidden="false" customHeight="true" outlineLevel="0" collapsed="false">
      <c r="A215" s="93"/>
      <c r="B215" s="202"/>
      <c r="C215" s="93"/>
      <c r="D215" s="93"/>
      <c r="E215" s="93"/>
      <c r="F215" s="93"/>
      <c r="G215" s="202"/>
      <c r="H215" s="203"/>
      <c r="I215" s="93"/>
      <c r="J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</row>
    <row r="216" customFormat="false" ht="15.75" hidden="false" customHeight="true" outlineLevel="0" collapsed="false">
      <c r="A216" s="93"/>
      <c r="B216" s="202"/>
      <c r="C216" s="93"/>
      <c r="D216" s="93"/>
      <c r="E216" s="93"/>
      <c r="F216" s="93"/>
      <c r="G216" s="202"/>
      <c r="H216" s="203"/>
      <c r="I216" s="93"/>
      <c r="J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</row>
    <row r="217" customFormat="false" ht="15.75" hidden="false" customHeight="true" outlineLevel="0" collapsed="false">
      <c r="A217" s="93"/>
      <c r="B217" s="202"/>
      <c r="C217" s="93"/>
      <c r="D217" s="93"/>
      <c r="E217" s="93"/>
      <c r="F217" s="93"/>
      <c r="G217" s="202"/>
      <c r="H217" s="203"/>
      <c r="I217" s="93"/>
      <c r="J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</row>
    <row r="218" customFormat="false" ht="15.75" hidden="false" customHeight="true" outlineLevel="0" collapsed="false">
      <c r="A218" s="93"/>
      <c r="B218" s="202"/>
      <c r="C218" s="93"/>
      <c r="D218" s="93"/>
      <c r="E218" s="93"/>
      <c r="F218" s="93"/>
      <c r="G218" s="202"/>
      <c r="H218" s="203"/>
      <c r="I218" s="93"/>
      <c r="J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</row>
    <row r="219" customFormat="false" ht="15.75" hidden="false" customHeight="true" outlineLevel="0" collapsed="false">
      <c r="A219" s="93"/>
      <c r="B219" s="202"/>
      <c r="C219" s="93"/>
      <c r="D219" s="93"/>
      <c r="E219" s="93"/>
      <c r="F219" s="93"/>
      <c r="G219" s="202"/>
      <c r="H219" s="203"/>
      <c r="I219" s="93"/>
      <c r="J219" s="93"/>
      <c r="K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</row>
    <row r="220" customFormat="false" ht="15.75" hidden="false" customHeight="true" outlineLevel="0" collapsed="false">
      <c r="A220" s="93"/>
      <c r="B220" s="202"/>
      <c r="C220" s="93"/>
      <c r="D220" s="93"/>
      <c r="E220" s="93"/>
      <c r="F220" s="93"/>
      <c r="G220" s="202"/>
      <c r="H220" s="203"/>
      <c r="I220" s="93"/>
      <c r="J220" s="93"/>
      <c r="K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</row>
    <row r="221" customFormat="false" ht="15.75" hidden="false" customHeight="true" outlineLevel="0" collapsed="false">
      <c r="A221" s="93"/>
      <c r="B221" s="202"/>
      <c r="C221" s="93"/>
      <c r="D221" s="93"/>
      <c r="E221" s="93"/>
      <c r="F221" s="93"/>
      <c r="G221" s="202"/>
      <c r="H221" s="203"/>
      <c r="I221" s="93"/>
      <c r="J221" s="93"/>
      <c r="K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</row>
    <row r="222" customFormat="false" ht="15.75" hidden="false" customHeight="true" outlineLevel="0" collapsed="false">
      <c r="A222" s="93"/>
      <c r="B222" s="202"/>
      <c r="C222" s="93"/>
      <c r="D222" s="93"/>
      <c r="E222" s="93"/>
      <c r="F222" s="93"/>
      <c r="G222" s="202"/>
      <c r="H222" s="203"/>
      <c r="I222" s="93"/>
      <c r="J222" s="93"/>
      <c r="K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</row>
    <row r="223" customFormat="false" ht="15.75" hidden="false" customHeight="true" outlineLevel="0" collapsed="false">
      <c r="A223" s="93"/>
      <c r="B223" s="202"/>
      <c r="C223" s="93"/>
      <c r="D223" s="93"/>
      <c r="E223" s="93"/>
      <c r="F223" s="93"/>
      <c r="G223" s="202"/>
      <c r="H223" s="203"/>
      <c r="I223" s="93"/>
      <c r="J223" s="93"/>
      <c r="K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</row>
    <row r="224" customFormat="false" ht="15.75" hidden="false" customHeight="true" outlineLevel="0" collapsed="false">
      <c r="A224" s="93"/>
      <c r="B224" s="202"/>
      <c r="C224" s="93"/>
      <c r="D224" s="93"/>
      <c r="E224" s="93"/>
      <c r="F224" s="93"/>
      <c r="G224" s="202"/>
      <c r="H224" s="203"/>
      <c r="I224" s="93"/>
      <c r="J224" s="93"/>
      <c r="K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</row>
    <row r="225" customFormat="false" ht="15.75" hidden="false" customHeight="true" outlineLevel="0" collapsed="false">
      <c r="A225" s="93"/>
      <c r="B225" s="202"/>
      <c r="C225" s="93"/>
      <c r="D225" s="93"/>
      <c r="E225" s="93"/>
      <c r="F225" s="93"/>
      <c r="G225" s="202"/>
      <c r="H225" s="203"/>
      <c r="I225" s="93"/>
      <c r="J225" s="93"/>
      <c r="K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</row>
    <row r="226" customFormat="false" ht="15.75" hidden="false" customHeight="true" outlineLevel="0" collapsed="false">
      <c r="A226" s="93"/>
      <c r="B226" s="202"/>
      <c r="C226" s="93"/>
      <c r="D226" s="93"/>
      <c r="E226" s="93"/>
      <c r="F226" s="93"/>
      <c r="G226" s="202"/>
      <c r="H226" s="203"/>
      <c r="I226" s="93"/>
      <c r="J226" s="93"/>
      <c r="K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</row>
    <row r="227" customFormat="false" ht="15.75" hidden="false" customHeight="true" outlineLevel="0" collapsed="false">
      <c r="A227" s="93"/>
      <c r="B227" s="202"/>
      <c r="C227" s="93"/>
      <c r="D227" s="93"/>
      <c r="E227" s="93"/>
      <c r="F227" s="93"/>
      <c r="G227" s="202"/>
      <c r="H227" s="203"/>
      <c r="I227" s="93"/>
      <c r="J227" s="93"/>
      <c r="K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</row>
    <row r="228" customFormat="false" ht="15.75" hidden="false" customHeight="true" outlineLevel="0" collapsed="false">
      <c r="A228" s="93"/>
      <c r="B228" s="202"/>
      <c r="C228" s="93"/>
      <c r="D228" s="93"/>
      <c r="E228" s="93"/>
      <c r="F228" s="93"/>
      <c r="G228" s="202"/>
      <c r="H228" s="203"/>
      <c r="I228" s="93"/>
      <c r="J228" s="93"/>
      <c r="K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</row>
    <row r="229" customFormat="false" ht="15.75" hidden="false" customHeight="true" outlineLevel="0" collapsed="false">
      <c r="A229" s="93"/>
      <c r="B229" s="202"/>
      <c r="C229" s="93"/>
      <c r="D229" s="93"/>
      <c r="E229" s="93"/>
      <c r="F229" s="93"/>
      <c r="G229" s="202"/>
      <c r="H229" s="203"/>
      <c r="I229" s="93"/>
      <c r="J229" s="93"/>
      <c r="K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</row>
    <row r="230" customFormat="false" ht="15.75" hidden="false" customHeight="true" outlineLevel="0" collapsed="false">
      <c r="A230" s="93"/>
      <c r="B230" s="202"/>
      <c r="C230" s="93"/>
      <c r="D230" s="93"/>
      <c r="E230" s="93"/>
      <c r="F230" s="93"/>
      <c r="G230" s="202"/>
      <c r="H230" s="203"/>
      <c r="I230" s="93"/>
      <c r="J230" s="93"/>
      <c r="K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</row>
    <row r="231" customFormat="false" ht="15.75" hidden="false" customHeight="true" outlineLevel="0" collapsed="false">
      <c r="A231" s="93"/>
      <c r="B231" s="202"/>
      <c r="C231" s="93"/>
      <c r="D231" s="93"/>
      <c r="E231" s="93"/>
      <c r="F231" s="93"/>
      <c r="G231" s="202"/>
      <c r="H231" s="203"/>
      <c r="I231" s="93"/>
      <c r="J231" s="93"/>
      <c r="K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</row>
    <row r="232" customFormat="false" ht="15.75" hidden="false" customHeight="true" outlineLevel="0" collapsed="false">
      <c r="A232" s="93"/>
      <c r="B232" s="202"/>
      <c r="C232" s="93"/>
      <c r="D232" s="93"/>
      <c r="E232" s="93"/>
      <c r="F232" s="93"/>
      <c r="G232" s="202"/>
      <c r="H232" s="203"/>
      <c r="I232" s="93"/>
      <c r="J232" s="93"/>
      <c r="K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</row>
    <row r="233" customFormat="false" ht="15.75" hidden="false" customHeight="true" outlineLevel="0" collapsed="false">
      <c r="A233" s="93"/>
      <c r="B233" s="202"/>
      <c r="C233" s="93"/>
      <c r="D233" s="93"/>
      <c r="E233" s="93"/>
      <c r="F233" s="93"/>
      <c r="G233" s="202"/>
      <c r="H233" s="203"/>
      <c r="I233" s="93"/>
      <c r="J233" s="93"/>
      <c r="K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</row>
    <row r="234" customFormat="false" ht="15.75" hidden="false" customHeight="true" outlineLevel="0" collapsed="false">
      <c r="A234" s="93"/>
      <c r="B234" s="202"/>
      <c r="C234" s="93"/>
      <c r="D234" s="93"/>
      <c r="E234" s="93"/>
      <c r="F234" s="93"/>
      <c r="G234" s="202"/>
      <c r="H234" s="203"/>
      <c r="I234" s="93"/>
      <c r="J234" s="93"/>
      <c r="K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</row>
    <row r="235" customFormat="false" ht="15.75" hidden="false" customHeight="true" outlineLevel="0" collapsed="false">
      <c r="A235" s="93"/>
      <c r="B235" s="202"/>
      <c r="C235" s="93"/>
      <c r="D235" s="93"/>
      <c r="E235" s="93"/>
      <c r="F235" s="93"/>
      <c r="G235" s="202"/>
      <c r="H235" s="203"/>
      <c r="I235" s="93"/>
      <c r="J235" s="93"/>
      <c r="K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</row>
    <row r="236" customFormat="false" ht="15.75" hidden="false" customHeight="true" outlineLevel="0" collapsed="false">
      <c r="A236" s="93"/>
      <c r="B236" s="202"/>
      <c r="C236" s="93"/>
      <c r="D236" s="93"/>
      <c r="E236" s="93"/>
      <c r="F236" s="93"/>
      <c r="G236" s="202"/>
      <c r="H236" s="203"/>
      <c r="I236" s="93"/>
      <c r="J236" s="93"/>
      <c r="K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</row>
    <row r="237" customFormat="false" ht="15.75" hidden="false" customHeight="true" outlineLevel="0" collapsed="false">
      <c r="A237" s="93"/>
      <c r="B237" s="202"/>
      <c r="C237" s="93"/>
      <c r="D237" s="93"/>
      <c r="E237" s="93"/>
      <c r="F237" s="93"/>
      <c r="G237" s="202"/>
      <c r="H237" s="203"/>
      <c r="I237" s="93"/>
      <c r="J237" s="93"/>
      <c r="K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</row>
    <row r="238" customFormat="false" ht="15.75" hidden="false" customHeight="true" outlineLevel="0" collapsed="false">
      <c r="A238" s="93"/>
      <c r="B238" s="202"/>
      <c r="C238" s="93"/>
      <c r="D238" s="93"/>
      <c r="E238" s="93"/>
      <c r="F238" s="93"/>
      <c r="G238" s="202"/>
      <c r="H238" s="203"/>
      <c r="I238" s="93"/>
      <c r="J238" s="93"/>
      <c r="K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</row>
    <row r="239" customFormat="false" ht="15.75" hidden="false" customHeight="true" outlineLevel="0" collapsed="false">
      <c r="A239" s="93"/>
      <c r="B239" s="202"/>
      <c r="C239" s="93"/>
      <c r="D239" s="93"/>
      <c r="E239" s="93"/>
      <c r="F239" s="93"/>
      <c r="G239" s="202"/>
      <c r="H239" s="203"/>
      <c r="I239" s="93"/>
      <c r="J239" s="93"/>
      <c r="K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</row>
    <row r="240" customFormat="false" ht="15.75" hidden="false" customHeight="true" outlineLevel="0" collapsed="false">
      <c r="A240" s="93"/>
      <c r="B240" s="202"/>
      <c r="C240" s="93"/>
      <c r="D240" s="93"/>
      <c r="E240" s="93"/>
      <c r="F240" s="93"/>
      <c r="G240" s="202"/>
      <c r="H240" s="203"/>
      <c r="I240" s="93"/>
      <c r="J240" s="93"/>
      <c r="K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</row>
    <row r="241" customFormat="false" ht="15.75" hidden="false" customHeight="true" outlineLevel="0" collapsed="false">
      <c r="A241" s="93"/>
      <c r="B241" s="202"/>
      <c r="C241" s="93"/>
      <c r="D241" s="93"/>
      <c r="E241" s="93"/>
      <c r="F241" s="93"/>
      <c r="G241" s="202"/>
      <c r="H241" s="203"/>
      <c r="I241" s="93"/>
      <c r="J241" s="93"/>
      <c r="K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</row>
    <row r="242" customFormat="false" ht="15.75" hidden="false" customHeight="true" outlineLevel="0" collapsed="false">
      <c r="A242" s="93"/>
      <c r="B242" s="202"/>
      <c r="C242" s="93"/>
      <c r="D242" s="93"/>
      <c r="E242" s="93"/>
      <c r="F242" s="93"/>
      <c r="G242" s="202"/>
      <c r="H242" s="203"/>
      <c r="I242" s="93"/>
      <c r="J242" s="93"/>
      <c r="K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</row>
    <row r="243" customFormat="false" ht="15.75" hidden="false" customHeight="true" outlineLevel="0" collapsed="false">
      <c r="A243" s="93"/>
      <c r="B243" s="202"/>
      <c r="C243" s="93"/>
      <c r="D243" s="93"/>
      <c r="E243" s="93"/>
      <c r="F243" s="93"/>
      <c r="G243" s="202"/>
      <c r="H243" s="203"/>
      <c r="I243" s="93"/>
      <c r="J243" s="93"/>
      <c r="K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</row>
    <row r="244" customFormat="false" ht="15.75" hidden="false" customHeight="true" outlineLevel="0" collapsed="false">
      <c r="A244" s="93"/>
      <c r="B244" s="202"/>
      <c r="C244" s="93"/>
      <c r="D244" s="93"/>
      <c r="E244" s="93"/>
      <c r="F244" s="93"/>
      <c r="G244" s="202"/>
      <c r="H244" s="203"/>
      <c r="I244" s="93"/>
      <c r="J244" s="93"/>
      <c r="K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</row>
    <row r="245" customFormat="false" ht="15.75" hidden="false" customHeight="true" outlineLevel="0" collapsed="false">
      <c r="A245" s="93"/>
      <c r="B245" s="202"/>
      <c r="C245" s="93"/>
      <c r="D245" s="93"/>
      <c r="E245" s="93"/>
      <c r="F245" s="93"/>
      <c r="G245" s="202"/>
      <c r="H245" s="203"/>
      <c r="I245" s="93"/>
      <c r="J245" s="93"/>
      <c r="K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</row>
    <row r="246" customFormat="false" ht="15.75" hidden="false" customHeight="true" outlineLevel="0" collapsed="false">
      <c r="A246" s="93"/>
      <c r="B246" s="202"/>
      <c r="C246" s="93"/>
      <c r="D246" s="93"/>
      <c r="E246" s="93"/>
      <c r="F246" s="93"/>
      <c r="G246" s="202"/>
      <c r="H246" s="203"/>
      <c r="I246" s="93"/>
      <c r="J246" s="93"/>
      <c r="K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</row>
    <row r="247" customFormat="false" ht="15.75" hidden="false" customHeight="true" outlineLevel="0" collapsed="false">
      <c r="A247" s="93"/>
      <c r="B247" s="202"/>
      <c r="C247" s="93"/>
      <c r="D247" s="93"/>
      <c r="E247" s="93"/>
      <c r="F247" s="93"/>
      <c r="G247" s="202"/>
      <c r="H247" s="203"/>
      <c r="I247" s="93"/>
      <c r="J247" s="93"/>
      <c r="K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</row>
    <row r="248" customFormat="false" ht="15.75" hidden="false" customHeight="true" outlineLevel="0" collapsed="false">
      <c r="A248" s="93"/>
      <c r="B248" s="202"/>
      <c r="C248" s="93"/>
      <c r="D248" s="93"/>
      <c r="E248" s="93"/>
      <c r="F248" s="93"/>
      <c r="G248" s="202"/>
      <c r="H248" s="203"/>
      <c r="I248" s="93"/>
      <c r="J248" s="93"/>
      <c r="K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</row>
    <row r="249" customFormat="false" ht="15.75" hidden="false" customHeight="true" outlineLevel="0" collapsed="false">
      <c r="A249" s="93"/>
      <c r="B249" s="202"/>
      <c r="C249" s="93"/>
      <c r="D249" s="93"/>
      <c r="E249" s="93"/>
      <c r="F249" s="93"/>
      <c r="G249" s="202"/>
      <c r="H249" s="203"/>
      <c r="I249" s="93"/>
      <c r="J249" s="93"/>
      <c r="K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</row>
    <row r="250" customFormat="false" ht="15.75" hidden="false" customHeight="true" outlineLevel="0" collapsed="false">
      <c r="A250" s="93"/>
      <c r="B250" s="202"/>
      <c r="C250" s="93"/>
      <c r="D250" s="93"/>
      <c r="E250" s="93"/>
      <c r="F250" s="93"/>
      <c r="G250" s="202"/>
      <c r="H250" s="203"/>
      <c r="I250" s="93"/>
      <c r="J250" s="93"/>
      <c r="K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</row>
    <row r="251" customFormat="false" ht="15.75" hidden="false" customHeight="true" outlineLevel="0" collapsed="false">
      <c r="A251" s="93"/>
      <c r="B251" s="202"/>
      <c r="C251" s="93"/>
      <c r="D251" s="93"/>
      <c r="E251" s="93"/>
      <c r="F251" s="93"/>
      <c r="G251" s="202"/>
      <c r="H251" s="203"/>
      <c r="I251" s="93"/>
      <c r="J251" s="93"/>
      <c r="K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</row>
    <row r="252" customFormat="false" ht="15.75" hidden="false" customHeight="true" outlineLevel="0" collapsed="false">
      <c r="A252" s="93"/>
      <c r="B252" s="202"/>
      <c r="C252" s="93"/>
      <c r="D252" s="93"/>
      <c r="E252" s="93"/>
      <c r="F252" s="93"/>
      <c r="G252" s="202"/>
      <c r="H252" s="203"/>
      <c r="I252" s="93"/>
      <c r="J252" s="93"/>
      <c r="K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</row>
    <row r="253" customFormat="false" ht="15.75" hidden="false" customHeight="true" outlineLevel="0" collapsed="false">
      <c r="A253" s="93"/>
      <c r="B253" s="202"/>
      <c r="C253" s="93"/>
      <c r="D253" s="93"/>
      <c r="E253" s="93"/>
      <c r="F253" s="93"/>
      <c r="G253" s="202"/>
      <c r="H253" s="203"/>
      <c r="I253" s="93"/>
      <c r="J253" s="93"/>
      <c r="K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</row>
    <row r="254" customFormat="false" ht="15.75" hidden="false" customHeight="true" outlineLevel="0" collapsed="false">
      <c r="A254" s="93"/>
      <c r="B254" s="202"/>
      <c r="C254" s="93"/>
      <c r="D254" s="93"/>
      <c r="E254" s="93"/>
      <c r="F254" s="93"/>
      <c r="G254" s="202"/>
      <c r="H254" s="203"/>
      <c r="I254" s="93"/>
      <c r="J254" s="93"/>
      <c r="K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</row>
    <row r="255" customFormat="false" ht="15.75" hidden="false" customHeight="true" outlineLevel="0" collapsed="false">
      <c r="A255" s="93"/>
      <c r="B255" s="202"/>
      <c r="C255" s="93"/>
      <c r="D255" s="93"/>
      <c r="E255" s="93"/>
      <c r="F255" s="93"/>
      <c r="G255" s="202"/>
      <c r="H255" s="203"/>
      <c r="I255" s="93"/>
      <c r="J255" s="93"/>
      <c r="K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</row>
    <row r="256" customFormat="false" ht="15.75" hidden="false" customHeight="true" outlineLevel="0" collapsed="false">
      <c r="A256" s="93"/>
      <c r="B256" s="202"/>
      <c r="C256" s="93"/>
      <c r="D256" s="93"/>
      <c r="E256" s="93"/>
      <c r="F256" s="93"/>
      <c r="G256" s="202"/>
      <c r="H256" s="203"/>
      <c r="I256" s="93"/>
      <c r="J256" s="93"/>
      <c r="K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</row>
    <row r="257" customFormat="false" ht="15.75" hidden="false" customHeight="true" outlineLevel="0" collapsed="false">
      <c r="A257" s="93"/>
      <c r="B257" s="202"/>
      <c r="C257" s="93"/>
      <c r="D257" s="93"/>
      <c r="E257" s="93"/>
      <c r="F257" s="93"/>
      <c r="G257" s="202"/>
      <c r="H257" s="203"/>
      <c r="I257" s="93"/>
      <c r="J257" s="93"/>
      <c r="K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</row>
    <row r="258" customFormat="false" ht="15.75" hidden="false" customHeight="true" outlineLevel="0" collapsed="false">
      <c r="A258" s="93"/>
      <c r="B258" s="202"/>
      <c r="C258" s="93"/>
      <c r="D258" s="93"/>
      <c r="E258" s="93"/>
      <c r="F258" s="93"/>
      <c r="G258" s="202"/>
      <c r="H258" s="203"/>
      <c r="I258" s="93"/>
      <c r="J258" s="93"/>
      <c r="K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</row>
    <row r="259" customFormat="false" ht="15.75" hidden="false" customHeight="true" outlineLevel="0" collapsed="false">
      <c r="A259" s="93"/>
      <c r="B259" s="202"/>
      <c r="C259" s="93"/>
      <c r="D259" s="93"/>
      <c r="E259" s="93"/>
      <c r="F259" s="93"/>
      <c r="G259" s="202"/>
      <c r="H259" s="203"/>
      <c r="I259" s="93"/>
      <c r="J259" s="93"/>
      <c r="K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</row>
    <row r="260" customFormat="false" ht="15.75" hidden="false" customHeight="true" outlineLevel="0" collapsed="false">
      <c r="A260" s="93"/>
      <c r="B260" s="202"/>
      <c r="C260" s="93"/>
      <c r="D260" s="93"/>
      <c r="E260" s="93"/>
      <c r="F260" s="93"/>
      <c r="G260" s="202"/>
      <c r="H260" s="203"/>
      <c r="I260" s="93"/>
      <c r="J260" s="93"/>
      <c r="K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</row>
    <row r="261" customFormat="false" ht="15.75" hidden="false" customHeight="true" outlineLevel="0" collapsed="false">
      <c r="A261" s="93"/>
      <c r="B261" s="202"/>
      <c r="C261" s="93"/>
      <c r="D261" s="93"/>
      <c r="E261" s="93"/>
      <c r="F261" s="93"/>
      <c r="G261" s="202"/>
      <c r="H261" s="203"/>
      <c r="I261" s="93"/>
      <c r="J261" s="93"/>
      <c r="K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</row>
    <row r="262" customFormat="false" ht="15.75" hidden="false" customHeight="true" outlineLevel="0" collapsed="false">
      <c r="A262" s="93"/>
      <c r="B262" s="202"/>
      <c r="C262" s="93"/>
      <c r="D262" s="93"/>
      <c r="E262" s="93"/>
      <c r="F262" s="93"/>
      <c r="G262" s="202"/>
      <c r="H262" s="203"/>
      <c r="I262" s="93"/>
      <c r="J262" s="93"/>
      <c r="K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</row>
    <row r="263" customFormat="false" ht="15.75" hidden="false" customHeight="true" outlineLevel="0" collapsed="false">
      <c r="A263" s="93"/>
      <c r="B263" s="202"/>
      <c r="C263" s="93"/>
      <c r="D263" s="93"/>
      <c r="E263" s="93"/>
      <c r="F263" s="93"/>
      <c r="G263" s="202"/>
      <c r="H263" s="203"/>
      <c r="I263" s="93"/>
      <c r="J263" s="93"/>
      <c r="K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</row>
    <row r="264" customFormat="false" ht="15.75" hidden="false" customHeight="true" outlineLevel="0" collapsed="false">
      <c r="A264" s="93"/>
      <c r="B264" s="202"/>
      <c r="C264" s="93"/>
      <c r="D264" s="93"/>
      <c r="E264" s="93"/>
      <c r="F264" s="93"/>
      <c r="G264" s="202"/>
      <c r="H264" s="203"/>
      <c r="I264" s="93"/>
      <c r="J264" s="93"/>
      <c r="K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</row>
    <row r="265" customFormat="false" ht="15.75" hidden="false" customHeight="true" outlineLevel="0" collapsed="false">
      <c r="A265" s="93"/>
      <c r="B265" s="202"/>
      <c r="C265" s="93"/>
      <c r="D265" s="93"/>
      <c r="E265" s="93"/>
      <c r="F265" s="93"/>
      <c r="G265" s="202"/>
      <c r="H265" s="203"/>
      <c r="I265" s="93"/>
      <c r="J265" s="93"/>
      <c r="K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</row>
    <row r="266" customFormat="false" ht="15.75" hidden="false" customHeight="true" outlineLevel="0" collapsed="false">
      <c r="A266" s="93"/>
      <c r="B266" s="202"/>
      <c r="C266" s="93"/>
      <c r="D266" s="93"/>
      <c r="E266" s="93"/>
      <c r="F266" s="93"/>
      <c r="G266" s="202"/>
      <c r="H266" s="203"/>
      <c r="I266" s="93"/>
      <c r="J266" s="93"/>
      <c r="K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</row>
    <row r="267" customFormat="false" ht="15.75" hidden="false" customHeight="true" outlineLevel="0" collapsed="false">
      <c r="A267" s="93"/>
      <c r="B267" s="202"/>
      <c r="C267" s="93"/>
      <c r="D267" s="93"/>
      <c r="E267" s="93"/>
      <c r="F267" s="93"/>
      <c r="G267" s="202"/>
      <c r="H267" s="203"/>
      <c r="I267" s="93"/>
      <c r="J267" s="93"/>
      <c r="K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</row>
    <row r="268" customFormat="false" ht="15.75" hidden="false" customHeight="true" outlineLevel="0" collapsed="false">
      <c r="A268" s="93"/>
      <c r="B268" s="202"/>
      <c r="C268" s="93"/>
      <c r="D268" s="93"/>
      <c r="E268" s="93"/>
      <c r="F268" s="93"/>
      <c r="G268" s="202"/>
      <c r="H268" s="203"/>
      <c r="I268" s="93"/>
      <c r="J268" s="93"/>
      <c r="K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</row>
    <row r="269" customFormat="false" ht="15.75" hidden="false" customHeight="true" outlineLevel="0" collapsed="false">
      <c r="A269" s="93"/>
      <c r="B269" s="202"/>
      <c r="C269" s="93"/>
      <c r="D269" s="93"/>
      <c r="E269" s="93"/>
      <c r="F269" s="93"/>
      <c r="G269" s="202"/>
      <c r="H269" s="203"/>
      <c r="I269" s="93"/>
      <c r="J269" s="93"/>
      <c r="K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</row>
    <row r="270" customFormat="false" ht="15.75" hidden="false" customHeight="true" outlineLevel="0" collapsed="false">
      <c r="A270" s="93"/>
      <c r="B270" s="202"/>
      <c r="C270" s="93"/>
      <c r="D270" s="93"/>
      <c r="E270" s="93"/>
      <c r="F270" s="93"/>
      <c r="G270" s="202"/>
      <c r="H270" s="203"/>
      <c r="I270" s="93"/>
      <c r="J270" s="93"/>
      <c r="K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</row>
    <row r="271" customFormat="false" ht="15.75" hidden="false" customHeight="true" outlineLevel="0" collapsed="false">
      <c r="A271" s="93"/>
      <c r="B271" s="202"/>
      <c r="C271" s="93"/>
      <c r="D271" s="93"/>
      <c r="E271" s="93"/>
      <c r="F271" s="93"/>
      <c r="G271" s="202"/>
      <c r="H271" s="203"/>
      <c r="I271" s="93"/>
      <c r="J271" s="93"/>
      <c r="K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</row>
    <row r="272" customFormat="false" ht="15.75" hidden="false" customHeight="true" outlineLevel="0" collapsed="false">
      <c r="A272" s="93"/>
      <c r="B272" s="202"/>
      <c r="C272" s="93"/>
      <c r="D272" s="93"/>
      <c r="E272" s="93"/>
      <c r="F272" s="93"/>
      <c r="G272" s="202"/>
      <c r="H272" s="203"/>
      <c r="I272" s="93"/>
      <c r="J272" s="93"/>
      <c r="K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</row>
    <row r="273" customFormat="false" ht="15.75" hidden="false" customHeight="true" outlineLevel="0" collapsed="false">
      <c r="A273" s="93"/>
      <c r="B273" s="202"/>
      <c r="C273" s="93"/>
      <c r="D273" s="93"/>
      <c r="E273" s="93"/>
      <c r="F273" s="93"/>
      <c r="G273" s="202"/>
      <c r="H273" s="203"/>
      <c r="I273" s="93"/>
      <c r="J273" s="93"/>
      <c r="K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</row>
    <row r="274" customFormat="false" ht="15.75" hidden="false" customHeight="true" outlineLevel="0" collapsed="false">
      <c r="A274" s="93"/>
      <c r="B274" s="202"/>
      <c r="C274" s="93"/>
      <c r="D274" s="93"/>
      <c r="E274" s="93"/>
      <c r="F274" s="93"/>
      <c r="G274" s="202"/>
      <c r="H274" s="203"/>
      <c r="I274" s="93"/>
      <c r="J274" s="93"/>
      <c r="K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</row>
    <row r="275" customFormat="false" ht="15.75" hidden="false" customHeight="true" outlineLevel="0" collapsed="false">
      <c r="A275" s="93"/>
      <c r="B275" s="202"/>
      <c r="C275" s="93"/>
      <c r="D275" s="93"/>
      <c r="E275" s="93"/>
      <c r="F275" s="93"/>
      <c r="G275" s="202"/>
      <c r="H275" s="203"/>
      <c r="I275" s="93"/>
      <c r="J275" s="93"/>
      <c r="K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</row>
    <row r="276" customFormat="false" ht="15.75" hidden="false" customHeight="true" outlineLevel="0" collapsed="false">
      <c r="A276" s="93"/>
      <c r="B276" s="202"/>
      <c r="C276" s="93"/>
      <c r="D276" s="93"/>
      <c r="E276" s="93"/>
      <c r="F276" s="93"/>
      <c r="G276" s="202"/>
      <c r="H276" s="203"/>
      <c r="I276" s="93"/>
      <c r="J276" s="93"/>
      <c r="K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</row>
    <row r="277" customFormat="false" ht="15.75" hidden="false" customHeight="true" outlineLevel="0" collapsed="false">
      <c r="A277" s="93"/>
      <c r="B277" s="202"/>
      <c r="C277" s="93"/>
      <c r="D277" s="93"/>
      <c r="E277" s="93"/>
      <c r="F277" s="93"/>
      <c r="G277" s="202"/>
      <c r="H277" s="203"/>
      <c r="I277" s="93"/>
      <c r="J277" s="93"/>
      <c r="K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</row>
    <row r="278" customFormat="false" ht="15.75" hidden="false" customHeight="true" outlineLevel="0" collapsed="false">
      <c r="A278" s="93"/>
      <c r="B278" s="202"/>
      <c r="C278" s="93"/>
      <c r="D278" s="93"/>
      <c r="E278" s="93"/>
      <c r="F278" s="93"/>
      <c r="G278" s="202"/>
      <c r="H278" s="203"/>
      <c r="I278" s="93"/>
      <c r="J278" s="93"/>
      <c r="K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</row>
    <row r="279" customFormat="false" ht="15.75" hidden="false" customHeight="true" outlineLevel="0" collapsed="false">
      <c r="A279" s="93"/>
      <c r="B279" s="202"/>
      <c r="C279" s="93"/>
      <c r="D279" s="93"/>
      <c r="E279" s="93"/>
      <c r="F279" s="93"/>
      <c r="G279" s="202"/>
      <c r="H279" s="203"/>
      <c r="I279" s="93"/>
      <c r="J279" s="93"/>
      <c r="K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</row>
    <row r="280" customFormat="false" ht="15.75" hidden="false" customHeight="true" outlineLevel="0" collapsed="false">
      <c r="A280" s="93"/>
      <c r="B280" s="202"/>
      <c r="C280" s="93"/>
      <c r="D280" s="93"/>
      <c r="E280" s="93"/>
      <c r="F280" s="93"/>
      <c r="G280" s="202"/>
      <c r="H280" s="203"/>
      <c r="I280" s="93"/>
      <c r="J280" s="93"/>
      <c r="K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</row>
    <row r="281" customFormat="false" ht="15.75" hidden="false" customHeight="true" outlineLevel="0" collapsed="false">
      <c r="A281" s="93"/>
      <c r="B281" s="202"/>
      <c r="C281" s="93"/>
      <c r="D281" s="93"/>
      <c r="E281" s="93"/>
      <c r="F281" s="93"/>
      <c r="G281" s="202"/>
      <c r="H281" s="203"/>
      <c r="I281" s="93"/>
      <c r="J281" s="93"/>
      <c r="K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</row>
    <row r="282" customFormat="false" ht="15.75" hidden="false" customHeight="true" outlineLevel="0" collapsed="false">
      <c r="A282" s="93"/>
      <c r="B282" s="202"/>
      <c r="C282" s="93"/>
      <c r="D282" s="93"/>
      <c r="E282" s="93"/>
      <c r="F282" s="93"/>
      <c r="G282" s="202"/>
      <c r="H282" s="203"/>
      <c r="I282" s="93"/>
      <c r="J282" s="93"/>
      <c r="K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</row>
    <row r="283" customFormat="false" ht="15.75" hidden="false" customHeight="true" outlineLevel="0" collapsed="false">
      <c r="A283" s="93"/>
      <c r="B283" s="202"/>
      <c r="C283" s="93"/>
      <c r="D283" s="93"/>
      <c r="E283" s="93"/>
      <c r="F283" s="93"/>
      <c r="G283" s="202"/>
      <c r="H283" s="203"/>
      <c r="I283" s="93"/>
      <c r="J283" s="93"/>
      <c r="K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</row>
    <row r="284" customFormat="false" ht="15.75" hidden="false" customHeight="true" outlineLevel="0" collapsed="false">
      <c r="A284" s="93"/>
      <c r="B284" s="202"/>
      <c r="C284" s="93"/>
      <c r="D284" s="93"/>
      <c r="E284" s="93"/>
      <c r="F284" s="93"/>
      <c r="G284" s="202"/>
      <c r="H284" s="203"/>
      <c r="I284" s="93"/>
      <c r="J284" s="93"/>
      <c r="K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</row>
    <row r="285" customFormat="false" ht="15.75" hidden="false" customHeight="true" outlineLevel="0" collapsed="false">
      <c r="A285" s="93"/>
      <c r="B285" s="202"/>
      <c r="C285" s="93"/>
      <c r="D285" s="93"/>
      <c r="E285" s="93"/>
      <c r="F285" s="93"/>
      <c r="G285" s="202"/>
      <c r="H285" s="203"/>
      <c r="I285" s="93"/>
      <c r="J285" s="93"/>
      <c r="K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</row>
    <row r="286" customFormat="false" ht="15.75" hidden="false" customHeight="true" outlineLevel="0" collapsed="false">
      <c r="A286" s="93"/>
      <c r="B286" s="202"/>
      <c r="C286" s="93"/>
      <c r="D286" s="93"/>
      <c r="E286" s="93"/>
      <c r="F286" s="93"/>
      <c r="G286" s="202"/>
      <c r="H286" s="203"/>
      <c r="I286" s="93"/>
      <c r="J286" s="93"/>
      <c r="K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</row>
    <row r="287" customFormat="false" ht="15.75" hidden="false" customHeight="true" outlineLevel="0" collapsed="false">
      <c r="A287" s="93"/>
      <c r="B287" s="202"/>
      <c r="C287" s="93"/>
      <c r="D287" s="93"/>
      <c r="E287" s="93"/>
      <c r="F287" s="93"/>
      <c r="G287" s="202"/>
      <c r="H287" s="203"/>
      <c r="I287" s="93"/>
      <c r="J287" s="93"/>
      <c r="K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</row>
    <row r="288" customFormat="false" ht="15.75" hidden="false" customHeight="true" outlineLevel="0" collapsed="false">
      <c r="A288" s="93"/>
      <c r="B288" s="202"/>
      <c r="C288" s="93"/>
      <c r="D288" s="93"/>
      <c r="E288" s="93"/>
      <c r="F288" s="93"/>
      <c r="G288" s="202"/>
      <c r="H288" s="203"/>
      <c r="I288" s="93"/>
      <c r="J288" s="93"/>
      <c r="K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</row>
    <row r="289" customFormat="false" ht="15.75" hidden="false" customHeight="true" outlineLevel="0" collapsed="false">
      <c r="A289" s="93"/>
      <c r="B289" s="202"/>
      <c r="C289" s="93"/>
      <c r="D289" s="93"/>
      <c r="E289" s="93"/>
      <c r="F289" s="93"/>
      <c r="G289" s="202"/>
      <c r="H289" s="203"/>
      <c r="I289" s="93"/>
      <c r="J289" s="93"/>
      <c r="K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</row>
    <row r="290" customFormat="false" ht="15.75" hidden="false" customHeight="true" outlineLevel="0" collapsed="false">
      <c r="A290" s="93"/>
      <c r="B290" s="202"/>
      <c r="C290" s="93"/>
      <c r="D290" s="93"/>
      <c r="E290" s="93"/>
      <c r="F290" s="93"/>
      <c r="G290" s="202"/>
      <c r="H290" s="203"/>
      <c r="I290" s="93"/>
      <c r="J290" s="93"/>
      <c r="K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</row>
    <row r="291" customFormat="false" ht="15.75" hidden="false" customHeight="true" outlineLevel="0" collapsed="false">
      <c r="A291" s="93"/>
      <c r="B291" s="202"/>
      <c r="C291" s="93"/>
      <c r="D291" s="93"/>
      <c r="E291" s="93"/>
      <c r="F291" s="93"/>
      <c r="G291" s="202"/>
      <c r="H291" s="203"/>
      <c r="I291" s="93"/>
      <c r="J291" s="93"/>
      <c r="K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</row>
    <row r="292" customFormat="false" ht="15.75" hidden="false" customHeight="true" outlineLevel="0" collapsed="false">
      <c r="A292" s="93"/>
      <c r="B292" s="202"/>
      <c r="C292" s="93"/>
      <c r="D292" s="93"/>
      <c r="E292" s="93"/>
      <c r="F292" s="93"/>
      <c r="G292" s="202"/>
      <c r="H292" s="203"/>
      <c r="I292" s="93"/>
      <c r="J292" s="93"/>
      <c r="K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</row>
    <row r="293" customFormat="false" ht="15.75" hidden="false" customHeight="true" outlineLevel="0" collapsed="false">
      <c r="A293" s="93"/>
      <c r="B293" s="202"/>
      <c r="C293" s="93"/>
      <c r="D293" s="93"/>
      <c r="E293" s="93"/>
      <c r="F293" s="93"/>
      <c r="G293" s="202"/>
      <c r="H293" s="203"/>
      <c r="I293" s="93"/>
      <c r="J293" s="93"/>
      <c r="K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</row>
    <row r="294" customFormat="false" ht="15.75" hidden="false" customHeight="true" outlineLevel="0" collapsed="false">
      <c r="A294" s="93"/>
      <c r="B294" s="202"/>
      <c r="C294" s="93"/>
      <c r="D294" s="93"/>
      <c r="E294" s="93"/>
      <c r="F294" s="93"/>
      <c r="G294" s="202"/>
      <c r="H294" s="203"/>
      <c r="I294" s="93"/>
      <c r="J294" s="93"/>
      <c r="K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</row>
    <row r="295" customFormat="false" ht="15.75" hidden="false" customHeight="true" outlineLevel="0" collapsed="false">
      <c r="A295" s="93"/>
      <c r="B295" s="202"/>
      <c r="C295" s="93"/>
      <c r="D295" s="93"/>
      <c r="E295" s="93"/>
      <c r="F295" s="93"/>
      <c r="G295" s="202"/>
      <c r="H295" s="203"/>
      <c r="I295" s="93"/>
      <c r="J295" s="93"/>
      <c r="K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</row>
    <row r="296" customFormat="false" ht="15.75" hidden="false" customHeight="true" outlineLevel="0" collapsed="false">
      <c r="A296" s="93"/>
      <c r="B296" s="202"/>
      <c r="C296" s="93"/>
      <c r="D296" s="93"/>
      <c r="E296" s="93"/>
      <c r="F296" s="93"/>
      <c r="G296" s="202"/>
      <c r="H296" s="203"/>
      <c r="I296" s="93"/>
      <c r="J296" s="93"/>
      <c r="K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</row>
    <row r="297" customFormat="false" ht="15.75" hidden="false" customHeight="true" outlineLevel="0" collapsed="false">
      <c r="A297" s="93"/>
      <c r="B297" s="202"/>
      <c r="C297" s="93"/>
      <c r="D297" s="93"/>
      <c r="E297" s="93"/>
      <c r="F297" s="93"/>
      <c r="G297" s="202"/>
      <c r="H297" s="203"/>
      <c r="I297" s="93"/>
      <c r="J297" s="93"/>
      <c r="K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</row>
    <row r="298" customFormat="false" ht="15.75" hidden="false" customHeight="true" outlineLevel="0" collapsed="false">
      <c r="A298" s="93"/>
      <c r="B298" s="202"/>
      <c r="C298" s="93"/>
      <c r="D298" s="93"/>
      <c r="E298" s="93"/>
      <c r="F298" s="93"/>
      <c r="G298" s="202"/>
      <c r="H298" s="203"/>
      <c r="I298" s="93"/>
      <c r="J298" s="93"/>
      <c r="K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</row>
    <row r="299" customFormat="false" ht="15.75" hidden="false" customHeight="true" outlineLevel="0" collapsed="false">
      <c r="A299" s="93"/>
      <c r="B299" s="202"/>
      <c r="C299" s="93"/>
      <c r="D299" s="93"/>
      <c r="E299" s="93"/>
      <c r="F299" s="93"/>
      <c r="G299" s="202"/>
      <c r="H299" s="203"/>
      <c r="I299" s="93"/>
      <c r="J299" s="93"/>
      <c r="K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</row>
    <row r="300" customFormat="false" ht="15.75" hidden="false" customHeight="true" outlineLevel="0" collapsed="false">
      <c r="A300" s="93"/>
      <c r="B300" s="202"/>
      <c r="C300" s="93"/>
      <c r="D300" s="93"/>
      <c r="E300" s="93"/>
      <c r="F300" s="93"/>
      <c r="G300" s="202"/>
      <c r="H300" s="203"/>
      <c r="I300" s="93"/>
      <c r="J300" s="93"/>
      <c r="K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</row>
    <row r="301" customFormat="false" ht="15.75" hidden="false" customHeight="true" outlineLevel="0" collapsed="false">
      <c r="A301" s="93"/>
      <c r="B301" s="202"/>
      <c r="C301" s="93"/>
      <c r="D301" s="93"/>
      <c r="E301" s="93"/>
      <c r="F301" s="93"/>
      <c r="G301" s="202"/>
      <c r="H301" s="203"/>
      <c r="I301" s="93"/>
      <c r="J301" s="93"/>
      <c r="K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</row>
    <row r="302" customFormat="false" ht="15.75" hidden="false" customHeight="true" outlineLevel="0" collapsed="false">
      <c r="A302" s="93"/>
      <c r="B302" s="202"/>
      <c r="C302" s="93"/>
      <c r="D302" s="93"/>
      <c r="E302" s="93"/>
      <c r="F302" s="93"/>
      <c r="G302" s="202"/>
      <c r="H302" s="203"/>
      <c r="I302" s="93"/>
      <c r="J302" s="93"/>
      <c r="K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</row>
    <row r="303" customFormat="false" ht="15.75" hidden="false" customHeight="true" outlineLevel="0" collapsed="false">
      <c r="A303" s="93"/>
      <c r="B303" s="202"/>
      <c r="C303" s="93"/>
      <c r="D303" s="93"/>
      <c r="E303" s="93"/>
      <c r="F303" s="93"/>
      <c r="G303" s="202"/>
      <c r="H303" s="203"/>
      <c r="I303" s="93"/>
      <c r="J303" s="93"/>
      <c r="K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</row>
    <row r="304" customFormat="false" ht="15.75" hidden="false" customHeight="true" outlineLevel="0" collapsed="false">
      <c r="A304" s="93"/>
      <c r="B304" s="202"/>
      <c r="C304" s="93"/>
      <c r="D304" s="93"/>
      <c r="E304" s="93"/>
      <c r="F304" s="93"/>
      <c r="G304" s="202"/>
      <c r="H304" s="203"/>
      <c r="I304" s="93"/>
      <c r="J304" s="93"/>
      <c r="K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</row>
    <row r="305" customFormat="false" ht="15.75" hidden="false" customHeight="true" outlineLevel="0" collapsed="false">
      <c r="A305" s="93"/>
      <c r="B305" s="202"/>
      <c r="C305" s="93"/>
      <c r="D305" s="93"/>
      <c r="E305" s="93"/>
      <c r="F305" s="93"/>
      <c r="G305" s="202"/>
      <c r="H305" s="203"/>
      <c r="I305" s="93"/>
      <c r="J305" s="93"/>
      <c r="K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</row>
    <row r="306" customFormat="false" ht="15.75" hidden="false" customHeight="true" outlineLevel="0" collapsed="false">
      <c r="A306" s="93"/>
      <c r="B306" s="202"/>
      <c r="C306" s="93"/>
      <c r="D306" s="93"/>
      <c r="E306" s="93"/>
      <c r="F306" s="93"/>
      <c r="G306" s="202"/>
      <c r="H306" s="203"/>
      <c r="I306" s="93"/>
      <c r="J306" s="93"/>
      <c r="K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</row>
    <row r="307" customFormat="false" ht="15.75" hidden="false" customHeight="true" outlineLevel="0" collapsed="false">
      <c r="A307" s="93"/>
      <c r="B307" s="202"/>
      <c r="C307" s="93"/>
      <c r="D307" s="93"/>
      <c r="E307" s="93"/>
      <c r="F307" s="93"/>
      <c r="G307" s="202"/>
      <c r="H307" s="203"/>
      <c r="I307" s="93"/>
      <c r="J307" s="93"/>
      <c r="K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</row>
    <row r="308" customFormat="false" ht="15.75" hidden="false" customHeight="true" outlineLevel="0" collapsed="false">
      <c r="A308" s="93"/>
      <c r="B308" s="202"/>
      <c r="C308" s="93"/>
      <c r="D308" s="93"/>
      <c r="E308" s="93"/>
      <c r="F308" s="93"/>
      <c r="G308" s="202"/>
      <c r="H308" s="203"/>
      <c r="I308" s="93"/>
      <c r="J308" s="93"/>
      <c r="K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</row>
    <row r="309" customFormat="false" ht="15.75" hidden="false" customHeight="true" outlineLevel="0" collapsed="false">
      <c r="A309" s="93"/>
      <c r="B309" s="202"/>
      <c r="C309" s="93"/>
      <c r="D309" s="93"/>
      <c r="E309" s="93"/>
      <c r="F309" s="93"/>
      <c r="G309" s="202"/>
      <c r="H309" s="203"/>
      <c r="I309" s="93"/>
      <c r="J309" s="93"/>
      <c r="K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</row>
    <row r="310" customFormat="false" ht="15.75" hidden="false" customHeight="true" outlineLevel="0" collapsed="false">
      <c r="A310" s="93"/>
      <c r="B310" s="202"/>
      <c r="C310" s="93"/>
      <c r="D310" s="93"/>
      <c r="E310" s="93"/>
      <c r="F310" s="93"/>
      <c r="G310" s="202"/>
      <c r="H310" s="203"/>
      <c r="I310" s="93"/>
      <c r="J310" s="93"/>
      <c r="K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</row>
    <row r="311" customFormat="false" ht="15.75" hidden="false" customHeight="true" outlineLevel="0" collapsed="false">
      <c r="A311" s="93"/>
      <c r="B311" s="202"/>
      <c r="C311" s="93"/>
      <c r="D311" s="93"/>
      <c r="E311" s="93"/>
      <c r="F311" s="93"/>
      <c r="G311" s="202"/>
      <c r="H311" s="203"/>
      <c r="I311" s="93"/>
      <c r="J311" s="93"/>
      <c r="K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</row>
    <row r="312" customFormat="false" ht="15.75" hidden="false" customHeight="true" outlineLevel="0" collapsed="false">
      <c r="A312" s="93"/>
      <c r="B312" s="202"/>
      <c r="C312" s="93"/>
      <c r="D312" s="93"/>
      <c r="E312" s="93"/>
      <c r="F312" s="93"/>
      <c r="G312" s="202"/>
      <c r="H312" s="203"/>
      <c r="I312" s="93"/>
      <c r="J312" s="93"/>
      <c r="K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</row>
    <row r="313" customFormat="false" ht="15.75" hidden="false" customHeight="true" outlineLevel="0" collapsed="false">
      <c r="A313" s="93"/>
      <c r="B313" s="202"/>
      <c r="C313" s="93"/>
      <c r="D313" s="93"/>
      <c r="E313" s="93"/>
      <c r="F313" s="93"/>
      <c r="G313" s="202"/>
      <c r="H313" s="203"/>
      <c r="I313" s="93"/>
      <c r="J313" s="93"/>
      <c r="K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</row>
    <row r="314" customFormat="false" ht="15.75" hidden="false" customHeight="true" outlineLevel="0" collapsed="false">
      <c r="A314" s="93"/>
      <c r="B314" s="202"/>
      <c r="C314" s="93"/>
      <c r="D314" s="93"/>
      <c r="E314" s="93"/>
      <c r="F314" s="93"/>
      <c r="G314" s="202"/>
      <c r="H314" s="203"/>
      <c r="I314" s="93"/>
      <c r="J314" s="93"/>
      <c r="K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</row>
    <row r="315" customFormat="false" ht="15.75" hidden="false" customHeight="true" outlineLevel="0" collapsed="false">
      <c r="A315" s="93"/>
      <c r="B315" s="202"/>
      <c r="C315" s="93"/>
      <c r="D315" s="93"/>
      <c r="E315" s="93"/>
      <c r="F315" s="93"/>
      <c r="G315" s="202"/>
      <c r="H315" s="203"/>
      <c r="I315" s="93"/>
      <c r="J315" s="93"/>
      <c r="K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</row>
    <row r="316" customFormat="false" ht="15.75" hidden="false" customHeight="true" outlineLevel="0" collapsed="false">
      <c r="A316" s="93"/>
      <c r="B316" s="202"/>
      <c r="C316" s="93"/>
      <c r="D316" s="93"/>
      <c r="E316" s="93"/>
      <c r="F316" s="93"/>
      <c r="G316" s="202"/>
      <c r="H316" s="203"/>
      <c r="I316" s="93"/>
      <c r="J316" s="93"/>
      <c r="K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</row>
    <row r="317" customFormat="false" ht="15.75" hidden="false" customHeight="true" outlineLevel="0" collapsed="false">
      <c r="A317" s="93"/>
      <c r="B317" s="202"/>
      <c r="C317" s="93"/>
      <c r="D317" s="93"/>
      <c r="E317" s="93"/>
      <c r="F317" s="93"/>
      <c r="G317" s="202"/>
      <c r="H317" s="203"/>
      <c r="I317" s="93"/>
      <c r="J317" s="93"/>
      <c r="K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</row>
    <row r="318" customFormat="false" ht="15.75" hidden="false" customHeight="true" outlineLevel="0" collapsed="false">
      <c r="A318" s="93"/>
      <c r="B318" s="202"/>
      <c r="C318" s="93"/>
      <c r="D318" s="93"/>
      <c r="E318" s="93"/>
      <c r="F318" s="93"/>
      <c r="G318" s="202"/>
      <c r="H318" s="203"/>
      <c r="I318" s="93"/>
      <c r="J318" s="93"/>
      <c r="K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</row>
    <row r="319" customFormat="false" ht="15.75" hidden="false" customHeight="true" outlineLevel="0" collapsed="false">
      <c r="A319" s="93"/>
      <c r="B319" s="202"/>
      <c r="C319" s="93"/>
      <c r="D319" s="93"/>
      <c r="E319" s="93"/>
      <c r="F319" s="93"/>
      <c r="G319" s="202"/>
      <c r="H319" s="203"/>
      <c r="I319" s="93"/>
      <c r="J319" s="93"/>
      <c r="K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</row>
    <row r="320" customFormat="false" ht="15.75" hidden="false" customHeight="true" outlineLevel="0" collapsed="false">
      <c r="A320" s="93"/>
      <c r="B320" s="202"/>
      <c r="C320" s="93"/>
      <c r="D320" s="93"/>
      <c r="E320" s="93"/>
      <c r="F320" s="93"/>
      <c r="G320" s="202"/>
      <c r="H320" s="203"/>
      <c r="I320" s="93"/>
      <c r="J320" s="93"/>
      <c r="K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</row>
    <row r="321" customFormat="false" ht="15.75" hidden="false" customHeight="true" outlineLevel="0" collapsed="false">
      <c r="A321" s="93"/>
      <c r="B321" s="202"/>
      <c r="C321" s="93"/>
      <c r="D321" s="93"/>
      <c r="E321" s="93"/>
      <c r="F321" s="93"/>
      <c r="G321" s="202"/>
      <c r="H321" s="203"/>
      <c r="I321" s="93"/>
      <c r="J321" s="93"/>
      <c r="K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</row>
    <row r="322" customFormat="false" ht="15.75" hidden="false" customHeight="true" outlineLevel="0" collapsed="false">
      <c r="A322" s="93"/>
      <c r="B322" s="202"/>
      <c r="C322" s="93"/>
      <c r="D322" s="93"/>
      <c r="E322" s="93"/>
      <c r="F322" s="93"/>
      <c r="G322" s="202"/>
      <c r="H322" s="203"/>
      <c r="I322" s="93"/>
      <c r="J322" s="93"/>
      <c r="K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</row>
    <row r="323" customFormat="false" ht="15.75" hidden="false" customHeight="true" outlineLevel="0" collapsed="false">
      <c r="A323" s="93"/>
      <c r="B323" s="202"/>
      <c r="C323" s="93"/>
      <c r="D323" s="93"/>
      <c r="E323" s="93"/>
      <c r="F323" s="93"/>
      <c r="G323" s="202"/>
      <c r="H323" s="203"/>
      <c r="I323" s="93"/>
      <c r="J323" s="93"/>
      <c r="K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</row>
    <row r="324" customFormat="false" ht="15.75" hidden="false" customHeight="true" outlineLevel="0" collapsed="false">
      <c r="A324" s="93"/>
      <c r="B324" s="202"/>
      <c r="C324" s="93"/>
      <c r="D324" s="93"/>
      <c r="E324" s="93"/>
      <c r="F324" s="93"/>
      <c r="G324" s="202"/>
      <c r="H324" s="203"/>
      <c r="I324" s="93"/>
      <c r="J324" s="93"/>
      <c r="K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</row>
    <row r="325" customFormat="false" ht="15.75" hidden="false" customHeight="true" outlineLevel="0" collapsed="false">
      <c r="A325" s="93"/>
      <c r="B325" s="202"/>
      <c r="C325" s="93"/>
      <c r="D325" s="93"/>
      <c r="E325" s="93"/>
      <c r="F325" s="93"/>
      <c r="G325" s="202"/>
      <c r="H325" s="203"/>
      <c r="I325" s="93"/>
      <c r="J325" s="93"/>
      <c r="K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</row>
    <row r="326" customFormat="false" ht="15.75" hidden="false" customHeight="true" outlineLevel="0" collapsed="false">
      <c r="A326" s="93"/>
      <c r="B326" s="202"/>
      <c r="C326" s="93"/>
      <c r="D326" s="93"/>
      <c r="E326" s="93"/>
      <c r="F326" s="93"/>
      <c r="G326" s="202"/>
      <c r="H326" s="203"/>
      <c r="I326" s="93"/>
      <c r="J326" s="93"/>
      <c r="K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</row>
    <row r="327" customFormat="false" ht="15.75" hidden="false" customHeight="true" outlineLevel="0" collapsed="false">
      <c r="A327" s="93"/>
      <c r="B327" s="202"/>
      <c r="C327" s="93"/>
      <c r="D327" s="93"/>
      <c r="E327" s="93"/>
      <c r="F327" s="93"/>
      <c r="G327" s="202"/>
      <c r="H327" s="203"/>
      <c r="I327" s="93"/>
      <c r="J327" s="93"/>
      <c r="K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</row>
    <row r="328" customFormat="false" ht="15.75" hidden="false" customHeight="true" outlineLevel="0" collapsed="false">
      <c r="A328" s="93"/>
      <c r="B328" s="202"/>
      <c r="C328" s="93"/>
      <c r="D328" s="93"/>
      <c r="E328" s="93"/>
      <c r="F328" s="93"/>
      <c r="G328" s="202"/>
      <c r="H328" s="203"/>
      <c r="I328" s="93"/>
      <c r="J328" s="93"/>
      <c r="K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</row>
    <row r="329" customFormat="false" ht="15.75" hidden="false" customHeight="true" outlineLevel="0" collapsed="false">
      <c r="A329" s="93"/>
      <c r="B329" s="202"/>
      <c r="C329" s="93"/>
      <c r="D329" s="93"/>
      <c r="E329" s="93"/>
      <c r="F329" s="93"/>
      <c r="G329" s="202"/>
      <c r="H329" s="203"/>
      <c r="I329" s="93"/>
      <c r="J329" s="93"/>
      <c r="K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</row>
    <row r="330" customFormat="false" ht="15.75" hidden="false" customHeight="true" outlineLevel="0" collapsed="false">
      <c r="A330" s="93"/>
      <c r="B330" s="202"/>
      <c r="C330" s="93"/>
      <c r="D330" s="93"/>
      <c r="E330" s="93"/>
      <c r="F330" s="93"/>
      <c r="G330" s="202"/>
      <c r="H330" s="203"/>
      <c r="I330" s="93"/>
      <c r="J330" s="93"/>
      <c r="K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</row>
    <row r="331" customFormat="false" ht="15.75" hidden="false" customHeight="true" outlineLevel="0" collapsed="false">
      <c r="A331" s="93"/>
      <c r="B331" s="202"/>
      <c r="C331" s="93"/>
      <c r="D331" s="93"/>
      <c r="E331" s="93"/>
      <c r="F331" s="93"/>
      <c r="G331" s="202"/>
      <c r="H331" s="203"/>
      <c r="I331" s="93"/>
      <c r="J331" s="93"/>
      <c r="K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</row>
    <row r="332" customFormat="false" ht="15.75" hidden="false" customHeight="true" outlineLevel="0" collapsed="false">
      <c r="A332" s="93"/>
      <c r="B332" s="202"/>
      <c r="C332" s="93"/>
      <c r="D332" s="93"/>
      <c r="E332" s="93"/>
      <c r="F332" s="93"/>
      <c r="G332" s="202"/>
      <c r="H332" s="203"/>
      <c r="I332" s="93"/>
      <c r="J332" s="93"/>
      <c r="K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</row>
    <row r="333" customFormat="false" ht="15.75" hidden="false" customHeight="true" outlineLevel="0" collapsed="false">
      <c r="A333" s="93"/>
      <c r="B333" s="202"/>
      <c r="C333" s="93"/>
      <c r="D333" s="93"/>
      <c r="E333" s="93"/>
      <c r="F333" s="93"/>
      <c r="G333" s="202"/>
      <c r="H333" s="203"/>
      <c r="I333" s="93"/>
      <c r="J333" s="93"/>
      <c r="K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</row>
    <row r="334" customFormat="false" ht="15.75" hidden="false" customHeight="true" outlineLevel="0" collapsed="false">
      <c r="A334" s="93"/>
      <c r="B334" s="202"/>
      <c r="C334" s="93"/>
      <c r="D334" s="93"/>
      <c r="E334" s="93"/>
      <c r="F334" s="93"/>
      <c r="G334" s="202"/>
      <c r="H334" s="203"/>
      <c r="I334" s="93"/>
      <c r="J334" s="93"/>
      <c r="K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</row>
    <row r="335" customFormat="false" ht="15.75" hidden="false" customHeight="true" outlineLevel="0" collapsed="false">
      <c r="A335" s="93"/>
      <c r="B335" s="202"/>
      <c r="C335" s="93"/>
      <c r="D335" s="93"/>
      <c r="E335" s="93"/>
      <c r="F335" s="93"/>
      <c r="G335" s="202"/>
      <c r="H335" s="203"/>
      <c r="I335" s="93"/>
      <c r="J335" s="93"/>
      <c r="K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</row>
    <row r="336" customFormat="false" ht="15.75" hidden="false" customHeight="true" outlineLevel="0" collapsed="false">
      <c r="A336" s="93"/>
      <c r="B336" s="202"/>
      <c r="C336" s="93"/>
      <c r="D336" s="93"/>
      <c r="E336" s="93"/>
      <c r="F336" s="93"/>
      <c r="G336" s="202"/>
      <c r="H336" s="203"/>
      <c r="I336" s="93"/>
      <c r="J336" s="93"/>
      <c r="K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</row>
    <row r="337" customFormat="false" ht="15.75" hidden="false" customHeight="true" outlineLevel="0" collapsed="false">
      <c r="A337" s="93"/>
      <c r="B337" s="202"/>
      <c r="C337" s="93"/>
      <c r="D337" s="93"/>
      <c r="E337" s="93"/>
      <c r="F337" s="93"/>
      <c r="G337" s="202"/>
      <c r="H337" s="203"/>
      <c r="I337" s="93"/>
      <c r="J337" s="93"/>
      <c r="K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</row>
    <row r="338" customFormat="false" ht="15.75" hidden="false" customHeight="true" outlineLevel="0" collapsed="false">
      <c r="A338" s="93"/>
      <c r="B338" s="202"/>
      <c r="C338" s="93"/>
      <c r="D338" s="93"/>
      <c r="E338" s="93"/>
      <c r="F338" s="93"/>
      <c r="G338" s="202"/>
      <c r="H338" s="203"/>
      <c r="I338" s="93"/>
      <c r="J338" s="93"/>
      <c r="K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</row>
    <row r="339" customFormat="false" ht="15.75" hidden="false" customHeight="true" outlineLevel="0" collapsed="false">
      <c r="A339" s="93"/>
      <c r="B339" s="202"/>
      <c r="C339" s="93"/>
      <c r="D339" s="93"/>
      <c r="E339" s="93"/>
      <c r="F339" s="93"/>
      <c r="G339" s="202"/>
      <c r="H339" s="203"/>
      <c r="I339" s="93"/>
      <c r="J339" s="93"/>
      <c r="K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</row>
    <row r="340" customFormat="false" ht="15.75" hidden="false" customHeight="true" outlineLevel="0" collapsed="false">
      <c r="A340" s="93"/>
      <c r="B340" s="202"/>
      <c r="C340" s="93"/>
      <c r="D340" s="93"/>
      <c r="E340" s="93"/>
      <c r="F340" s="93"/>
      <c r="G340" s="202"/>
      <c r="H340" s="203"/>
      <c r="I340" s="93"/>
      <c r="J340" s="93"/>
      <c r="K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</row>
    <row r="341" customFormat="false" ht="15.75" hidden="false" customHeight="true" outlineLevel="0" collapsed="false">
      <c r="A341" s="93"/>
      <c r="B341" s="202"/>
      <c r="C341" s="93"/>
      <c r="D341" s="93"/>
      <c r="E341" s="93"/>
      <c r="F341" s="93"/>
      <c r="G341" s="202"/>
      <c r="H341" s="203"/>
      <c r="I341" s="93"/>
      <c r="J341" s="93"/>
      <c r="K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</row>
    <row r="342" customFormat="false" ht="15.75" hidden="false" customHeight="true" outlineLevel="0" collapsed="false">
      <c r="A342" s="93"/>
      <c r="B342" s="202"/>
      <c r="C342" s="93"/>
      <c r="D342" s="93"/>
      <c r="E342" s="93"/>
      <c r="F342" s="93"/>
      <c r="G342" s="202"/>
      <c r="H342" s="203"/>
      <c r="I342" s="93"/>
      <c r="J342" s="93"/>
      <c r="K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</row>
    <row r="343" customFormat="false" ht="15.75" hidden="false" customHeight="true" outlineLevel="0" collapsed="false">
      <c r="A343" s="93"/>
      <c r="B343" s="202"/>
      <c r="C343" s="93"/>
      <c r="D343" s="93"/>
      <c r="E343" s="93"/>
      <c r="F343" s="93"/>
      <c r="G343" s="202"/>
      <c r="H343" s="203"/>
      <c r="I343" s="93"/>
      <c r="J343" s="93"/>
      <c r="K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</row>
    <row r="344" customFormat="false" ht="15.75" hidden="false" customHeight="true" outlineLevel="0" collapsed="false">
      <c r="A344" s="93"/>
      <c r="B344" s="202"/>
      <c r="C344" s="93"/>
      <c r="D344" s="93"/>
      <c r="E344" s="93"/>
      <c r="F344" s="93"/>
      <c r="G344" s="202"/>
      <c r="H344" s="203"/>
      <c r="I344" s="93"/>
      <c r="J344" s="93"/>
      <c r="K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</row>
    <row r="345" customFormat="false" ht="15.75" hidden="false" customHeight="true" outlineLevel="0" collapsed="false">
      <c r="A345" s="93"/>
      <c r="B345" s="202"/>
      <c r="C345" s="93"/>
      <c r="D345" s="93"/>
      <c r="E345" s="93"/>
      <c r="F345" s="93"/>
      <c r="G345" s="202"/>
      <c r="H345" s="203"/>
      <c r="I345" s="93"/>
      <c r="J345" s="93"/>
      <c r="K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</row>
    <row r="346" customFormat="false" ht="15.75" hidden="false" customHeight="true" outlineLevel="0" collapsed="false">
      <c r="A346" s="93"/>
      <c r="B346" s="202"/>
      <c r="C346" s="93"/>
      <c r="D346" s="93"/>
      <c r="E346" s="93"/>
      <c r="F346" s="93"/>
      <c r="G346" s="202"/>
      <c r="H346" s="203"/>
      <c r="I346" s="93"/>
      <c r="J346" s="93"/>
      <c r="K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</row>
    <row r="347" customFormat="false" ht="15.75" hidden="false" customHeight="true" outlineLevel="0" collapsed="false">
      <c r="A347" s="93"/>
      <c r="B347" s="202"/>
      <c r="C347" s="93"/>
      <c r="D347" s="93"/>
      <c r="E347" s="93"/>
      <c r="F347" s="93"/>
      <c r="G347" s="202"/>
      <c r="H347" s="203"/>
      <c r="I347" s="93"/>
      <c r="J347" s="93"/>
      <c r="K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</row>
    <row r="348" customFormat="false" ht="15.75" hidden="false" customHeight="true" outlineLevel="0" collapsed="false">
      <c r="A348" s="93"/>
      <c r="B348" s="202"/>
      <c r="C348" s="93"/>
      <c r="D348" s="93"/>
      <c r="E348" s="93"/>
      <c r="F348" s="93"/>
      <c r="G348" s="202"/>
      <c r="H348" s="203"/>
      <c r="I348" s="93"/>
      <c r="J348" s="93"/>
      <c r="K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</row>
    <row r="349" customFormat="false" ht="15.75" hidden="false" customHeight="true" outlineLevel="0" collapsed="false">
      <c r="A349" s="93"/>
      <c r="B349" s="202"/>
      <c r="C349" s="93"/>
      <c r="D349" s="93"/>
      <c r="E349" s="93"/>
      <c r="F349" s="93"/>
      <c r="G349" s="202"/>
      <c r="H349" s="203"/>
      <c r="I349" s="93"/>
      <c r="J349" s="93"/>
      <c r="K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</row>
    <row r="350" customFormat="false" ht="15.75" hidden="false" customHeight="true" outlineLevel="0" collapsed="false">
      <c r="A350" s="93"/>
      <c r="B350" s="202"/>
      <c r="C350" s="93"/>
      <c r="D350" s="93"/>
      <c r="E350" s="93"/>
      <c r="F350" s="93"/>
      <c r="G350" s="202"/>
      <c r="H350" s="203"/>
      <c r="I350" s="93"/>
      <c r="J350" s="93"/>
      <c r="K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</row>
    <row r="351" customFormat="false" ht="15.75" hidden="false" customHeight="true" outlineLevel="0" collapsed="false">
      <c r="A351" s="93"/>
      <c r="B351" s="202"/>
      <c r="C351" s="93"/>
      <c r="D351" s="93"/>
      <c r="E351" s="93"/>
      <c r="F351" s="93"/>
      <c r="G351" s="202"/>
      <c r="H351" s="203"/>
      <c r="I351" s="93"/>
      <c r="J351" s="93"/>
      <c r="K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</row>
    <row r="352" customFormat="false" ht="15.75" hidden="false" customHeight="true" outlineLevel="0" collapsed="false">
      <c r="A352" s="93"/>
      <c r="B352" s="202"/>
      <c r="C352" s="93"/>
      <c r="D352" s="93"/>
      <c r="E352" s="93"/>
      <c r="F352" s="93"/>
      <c r="G352" s="202"/>
      <c r="H352" s="203"/>
      <c r="I352" s="93"/>
      <c r="J352" s="93"/>
      <c r="K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</row>
    <row r="353" customFormat="false" ht="15.75" hidden="false" customHeight="true" outlineLevel="0" collapsed="false">
      <c r="A353" s="93"/>
      <c r="B353" s="202"/>
      <c r="C353" s="93"/>
      <c r="D353" s="93"/>
      <c r="E353" s="93"/>
      <c r="F353" s="93"/>
      <c r="G353" s="202"/>
      <c r="H353" s="203"/>
      <c r="I353" s="93"/>
      <c r="J353" s="93"/>
      <c r="K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</row>
    <row r="354" customFormat="false" ht="15.75" hidden="false" customHeight="true" outlineLevel="0" collapsed="false">
      <c r="A354" s="93"/>
      <c r="B354" s="202"/>
      <c r="C354" s="93"/>
      <c r="D354" s="93"/>
      <c r="E354" s="93"/>
      <c r="F354" s="93"/>
      <c r="G354" s="202"/>
      <c r="H354" s="203"/>
      <c r="I354" s="93"/>
      <c r="J354" s="93"/>
      <c r="K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</row>
    <row r="355" customFormat="false" ht="15.75" hidden="false" customHeight="true" outlineLevel="0" collapsed="false">
      <c r="A355" s="93"/>
      <c r="B355" s="202"/>
      <c r="C355" s="93"/>
      <c r="D355" s="93"/>
      <c r="E355" s="93"/>
      <c r="F355" s="93"/>
      <c r="G355" s="202"/>
      <c r="H355" s="203"/>
      <c r="I355" s="93"/>
      <c r="J355" s="93"/>
      <c r="K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</row>
    <row r="356" customFormat="false" ht="15.75" hidden="false" customHeight="true" outlineLevel="0" collapsed="false">
      <c r="A356" s="93"/>
      <c r="B356" s="202"/>
      <c r="C356" s="93"/>
      <c r="D356" s="93"/>
      <c r="E356" s="93"/>
      <c r="F356" s="93"/>
      <c r="G356" s="202"/>
      <c r="H356" s="203"/>
      <c r="I356" s="93"/>
      <c r="J356" s="93"/>
      <c r="K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</row>
    <row r="357" customFormat="false" ht="15.75" hidden="false" customHeight="true" outlineLevel="0" collapsed="false">
      <c r="A357" s="93"/>
      <c r="B357" s="202"/>
      <c r="C357" s="93"/>
      <c r="D357" s="93"/>
      <c r="E357" s="93"/>
      <c r="F357" s="93"/>
      <c r="G357" s="202"/>
      <c r="H357" s="203"/>
      <c r="I357" s="93"/>
      <c r="J357" s="93"/>
      <c r="K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</row>
    <row r="358" customFormat="false" ht="15.75" hidden="false" customHeight="true" outlineLevel="0" collapsed="false">
      <c r="A358" s="93"/>
      <c r="B358" s="202"/>
      <c r="C358" s="93"/>
      <c r="D358" s="93"/>
      <c r="E358" s="93"/>
      <c r="F358" s="93"/>
      <c r="G358" s="202"/>
      <c r="H358" s="203"/>
      <c r="I358" s="93"/>
      <c r="J358" s="93"/>
      <c r="K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</row>
    <row r="359" customFormat="false" ht="15.75" hidden="false" customHeight="true" outlineLevel="0" collapsed="false">
      <c r="A359" s="93"/>
      <c r="B359" s="202"/>
      <c r="C359" s="93"/>
      <c r="D359" s="93"/>
      <c r="E359" s="93"/>
      <c r="F359" s="93"/>
      <c r="G359" s="202"/>
      <c r="H359" s="203"/>
      <c r="I359" s="93"/>
      <c r="J359" s="93"/>
      <c r="K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</row>
    <row r="360" customFormat="false" ht="15.75" hidden="false" customHeight="true" outlineLevel="0" collapsed="false">
      <c r="A360" s="93"/>
      <c r="B360" s="202"/>
      <c r="C360" s="93"/>
      <c r="D360" s="93"/>
      <c r="E360" s="93"/>
      <c r="F360" s="93"/>
      <c r="G360" s="202"/>
      <c r="H360" s="203"/>
      <c r="I360" s="93"/>
      <c r="J360" s="93"/>
      <c r="K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</row>
    <row r="361" customFormat="false" ht="15.75" hidden="false" customHeight="true" outlineLevel="0" collapsed="false">
      <c r="A361" s="93"/>
      <c r="B361" s="202"/>
      <c r="C361" s="93"/>
      <c r="D361" s="93"/>
      <c r="E361" s="93"/>
      <c r="F361" s="93"/>
      <c r="G361" s="202"/>
      <c r="H361" s="203"/>
      <c r="I361" s="93"/>
      <c r="J361" s="93"/>
      <c r="K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</row>
    <row r="362" customFormat="false" ht="15.75" hidden="false" customHeight="true" outlineLevel="0" collapsed="false">
      <c r="A362" s="93"/>
      <c r="B362" s="202"/>
      <c r="C362" s="93"/>
      <c r="D362" s="93"/>
      <c r="E362" s="93"/>
      <c r="F362" s="93"/>
      <c r="G362" s="202"/>
      <c r="H362" s="203"/>
      <c r="I362" s="93"/>
      <c r="J362" s="93"/>
      <c r="K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</row>
    <row r="363" customFormat="false" ht="15.75" hidden="false" customHeight="true" outlineLevel="0" collapsed="false">
      <c r="A363" s="93"/>
      <c r="B363" s="202"/>
      <c r="C363" s="93"/>
      <c r="D363" s="93"/>
      <c r="E363" s="93"/>
      <c r="F363" s="93"/>
      <c r="G363" s="202"/>
      <c r="H363" s="203"/>
      <c r="I363" s="93"/>
      <c r="J363" s="93"/>
      <c r="K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</row>
    <row r="364" customFormat="false" ht="15.75" hidden="false" customHeight="true" outlineLevel="0" collapsed="false">
      <c r="A364" s="93"/>
      <c r="B364" s="202"/>
      <c r="C364" s="93"/>
      <c r="D364" s="93"/>
      <c r="E364" s="93"/>
      <c r="F364" s="93"/>
      <c r="G364" s="202"/>
      <c r="H364" s="203"/>
      <c r="I364" s="93"/>
      <c r="J364" s="93"/>
      <c r="K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</row>
    <row r="365" customFormat="false" ht="15.75" hidden="false" customHeight="true" outlineLevel="0" collapsed="false">
      <c r="A365" s="93"/>
      <c r="B365" s="202"/>
      <c r="C365" s="93"/>
      <c r="D365" s="93"/>
      <c r="E365" s="93"/>
      <c r="F365" s="93"/>
      <c r="G365" s="202"/>
      <c r="H365" s="203"/>
      <c r="I365" s="93"/>
      <c r="J365" s="93"/>
      <c r="K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</row>
    <row r="366" customFormat="false" ht="15.75" hidden="false" customHeight="true" outlineLevel="0" collapsed="false">
      <c r="A366" s="93"/>
      <c r="B366" s="202"/>
      <c r="C366" s="93"/>
      <c r="D366" s="93"/>
      <c r="E366" s="93"/>
      <c r="F366" s="93"/>
      <c r="G366" s="202"/>
      <c r="H366" s="203"/>
      <c r="I366" s="93"/>
      <c r="J366" s="93"/>
      <c r="K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</row>
    <row r="367" customFormat="false" ht="15.75" hidden="false" customHeight="true" outlineLevel="0" collapsed="false">
      <c r="A367" s="93"/>
      <c r="B367" s="202"/>
      <c r="C367" s="93"/>
      <c r="D367" s="93"/>
      <c r="E367" s="93"/>
      <c r="F367" s="93"/>
      <c r="G367" s="202"/>
      <c r="H367" s="203"/>
      <c r="I367" s="93"/>
      <c r="J367" s="93"/>
      <c r="K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</row>
    <row r="368" customFormat="false" ht="15.75" hidden="false" customHeight="true" outlineLevel="0" collapsed="false">
      <c r="A368" s="93"/>
      <c r="B368" s="202"/>
      <c r="C368" s="93"/>
      <c r="D368" s="93"/>
      <c r="E368" s="93"/>
      <c r="F368" s="93"/>
      <c r="G368" s="202"/>
      <c r="H368" s="203"/>
      <c r="I368" s="93"/>
      <c r="J368" s="93"/>
      <c r="K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</row>
    <row r="369" customFormat="false" ht="15.75" hidden="false" customHeight="true" outlineLevel="0" collapsed="false">
      <c r="A369" s="93"/>
      <c r="B369" s="202"/>
      <c r="C369" s="93"/>
      <c r="D369" s="93"/>
      <c r="E369" s="93"/>
      <c r="F369" s="93"/>
      <c r="G369" s="202"/>
      <c r="H369" s="203"/>
      <c r="I369" s="93"/>
      <c r="J369" s="93"/>
      <c r="K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</row>
    <row r="370" customFormat="false" ht="15.75" hidden="false" customHeight="true" outlineLevel="0" collapsed="false">
      <c r="A370" s="93"/>
      <c r="B370" s="202"/>
      <c r="C370" s="93"/>
      <c r="D370" s="93"/>
      <c r="E370" s="93"/>
      <c r="F370" s="93"/>
      <c r="G370" s="202"/>
      <c r="H370" s="203"/>
      <c r="I370" s="93"/>
      <c r="J370" s="93"/>
      <c r="K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</row>
    <row r="371" customFormat="false" ht="15.75" hidden="false" customHeight="true" outlineLevel="0" collapsed="false">
      <c r="A371" s="93"/>
      <c r="B371" s="202"/>
      <c r="C371" s="93"/>
      <c r="D371" s="93"/>
      <c r="E371" s="93"/>
      <c r="F371" s="93"/>
      <c r="G371" s="202"/>
      <c r="H371" s="203"/>
      <c r="I371" s="93"/>
      <c r="J371" s="93"/>
      <c r="K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</row>
    <row r="372" customFormat="false" ht="15.75" hidden="false" customHeight="true" outlineLevel="0" collapsed="false">
      <c r="A372" s="93"/>
      <c r="B372" s="202"/>
      <c r="C372" s="93"/>
      <c r="D372" s="93"/>
      <c r="E372" s="93"/>
      <c r="F372" s="93"/>
      <c r="G372" s="202"/>
      <c r="H372" s="203"/>
      <c r="I372" s="93"/>
      <c r="J372" s="93"/>
      <c r="K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</row>
    <row r="373" customFormat="false" ht="15.75" hidden="false" customHeight="true" outlineLevel="0" collapsed="false">
      <c r="A373" s="93"/>
      <c r="B373" s="202"/>
      <c r="C373" s="93"/>
      <c r="D373" s="93"/>
      <c r="E373" s="93"/>
      <c r="F373" s="93"/>
      <c r="G373" s="202"/>
      <c r="H373" s="203"/>
      <c r="I373" s="93"/>
      <c r="J373" s="93"/>
      <c r="K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</row>
    <row r="374" customFormat="false" ht="15.75" hidden="false" customHeight="true" outlineLevel="0" collapsed="false">
      <c r="A374" s="93"/>
      <c r="B374" s="202"/>
      <c r="C374" s="93"/>
      <c r="D374" s="93"/>
      <c r="E374" s="93"/>
      <c r="F374" s="93"/>
      <c r="G374" s="202"/>
      <c r="H374" s="203"/>
      <c r="I374" s="93"/>
      <c r="J374" s="93"/>
      <c r="K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</row>
    <row r="375" customFormat="false" ht="15.75" hidden="false" customHeight="true" outlineLevel="0" collapsed="false">
      <c r="A375" s="93"/>
      <c r="B375" s="202"/>
      <c r="C375" s="93"/>
      <c r="D375" s="93"/>
      <c r="E375" s="93"/>
      <c r="F375" s="93"/>
      <c r="G375" s="202"/>
      <c r="H375" s="203"/>
      <c r="I375" s="93"/>
      <c r="J375" s="93"/>
      <c r="K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</row>
    <row r="376" customFormat="false" ht="15.75" hidden="false" customHeight="true" outlineLevel="0" collapsed="false">
      <c r="A376" s="93"/>
      <c r="B376" s="202"/>
      <c r="C376" s="93"/>
      <c r="D376" s="93"/>
      <c r="E376" s="93"/>
      <c r="F376" s="93"/>
      <c r="G376" s="202"/>
      <c r="H376" s="203"/>
      <c r="I376" s="93"/>
      <c r="J376" s="93"/>
      <c r="K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</row>
    <row r="377" customFormat="false" ht="15.75" hidden="false" customHeight="true" outlineLevel="0" collapsed="false">
      <c r="A377" s="93"/>
      <c r="B377" s="202"/>
      <c r="C377" s="93"/>
      <c r="D377" s="93"/>
      <c r="E377" s="93"/>
      <c r="F377" s="93"/>
      <c r="G377" s="202"/>
      <c r="H377" s="203"/>
      <c r="I377" s="93"/>
      <c r="J377" s="93"/>
      <c r="K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</row>
    <row r="378" customFormat="false" ht="15.75" hidden="false" customHeight="true" outlineLevel="0" collapsed="false">
      <c r="A378" s="93"/>
      <c r="B378" s="202"/>
      <c r="C378" s="93"/>
      <c r="D378" s="93"/>
      <c r="E378" s="93"/>
      <c r="F378" s="93"/>
      <c r="G378" s="202"/>
      <c r="H378" s="203"/>
      <c r="I378" s="93"/>
      <c r="J378" s="93"/>
      <c r="K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</row>
    <row r="379" customFormat="false" ht="15.75" hidden="false" customHeight="true" outlineLevel="0" collapsed="false">
      <c r="A379" s="93"/>
      <c r="B379" s="202"/>
      <c r="C379" s="93"/>
      <c r="D379" s="93"/>
      <c r="E379" s="93"/>
      <c r="F379" s="93"/>
      <c r="G379" s="202"/>
      <c r="H379" s="203"/>
      <c r="I379" s="93"/>
      <c r="J379" s="93"/>
      <c r="K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</row>
    <row r="380" customFormat="false" ht="15.75" hidden="false" customHeight="true" outlineLevel="0" collapsed="false">
      <c r="A380" s="93"/>
      <c r="B380" s="202"/>
      <c r="C380" s="93"/>
      <c r="D380" s="93"/>
      <c r="E380" s="93"/>
      <c r="F380" s="93"/>
      <c r="G380" s="202"/>
      <c r="H380" s="203"/>
      <c r="I380" s="93"/>
      <c r="J380" s="93"/>
      <c r="K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</row>
    <row r="381" customFormat="false" ht="15.75" hidden="false" customHeight="true" outlineLevel="0" collapsed="false">
      <c r="A381" s="93"/>
      <c r="B381" s="202"/>
      <c r="C381" s="93"/>
      <c r="D381" s="93"/>
      <c r="E381" s="93"/>
      <c r="F381" s="93"/>
      <c r="G381" s="202"/>
      <c r="H381" s="203"/>
      <c r="I381" s="93"/>
      <c r="J381" s="93"/>
      <c r="K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</row>
    <row r="382" customFormat="false" ht="15.75" hidden="false" customHeight="true" outlineLevel="0" collapsed="false">
      <c r="A382" s="93"/>
      <c r="B382" s="202"/>
      <c r="C382" s="93"/>
      <c r="D382" s="93"/>
      <c r="E382" s="93"/>
      <c r="F382" s="93"/>
      <c r="G382" s="202"/>
      <c r="H382" s="203"/>
      <c r="I382" s="93"/>
      <c r="J382" s="93"/>
      <c r="K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</row>
    <row r="383" customFormat="false" ht="15.75" hidden="false" customHeight="true" outlineLevel="0" collapsed="false">
      <c r="A383" s="93"/>
      <c r="B383" s="202"/>
      <c r="C383" s="93"/>
      <c r="D383" s="93"/>
      <c r="E383" s="93"/>
      <c r="F383" s="93"/>
      <c r="G383" s="202"/>
      <c r="H383" s="203"/>
      <c r="I383" s="93"/>
      <c r="J383" s="93"/>
      <c r="K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</row>
    <row r="384" customFormat="false" ht="15.75" hidden="false" customHeight="true" outlineLevel="0" collapsed="false">
      <c r="A384" s="93"/>
      <c r="B384" s="202"/>
      <c r="C384" s="93"/>
      <c r="D384" s="93"/>
      <c r="E384" s="93"/>
      <c r="F384" s="93"/>
      <c r="G384" s="202"/>
      <c r="H384" s="203"/>
      <c r="I384" s="93"/>
      <c r="J384" s="93"/>
      <c r="K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</row>
    <row r="385" customFormat="false" ht="15.75" hidden="false" customHeight="true" outlineLevel="0" collapsed="false">
      <c r="A385" s="93"/>
      <c r="B385" s="202"/>
      <c r="C385" s="93"/>
      <c r="D385" s="93"/>
      <c r="E385" s="93"/>
      <c r="F385" s="93"/>
      <c r="G385" s="202"/>
      <c r="H385" s="203"/>
      <c r="I385" s="93"/>
      <c r="J385" s="93"/>
      <c r="K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</row>
    <row r="386" customFormat="false" ht="15.75" hidden="false" customHeight="true" outlineLevel="0" collapsed="false">
      <c r="A386" s="93"/>
      <c r="B386" s="202"/>
      <c r="C386" s="93"/>
      <c r="D386" s="93"/>
      <c r="E386" s="93"/>
      <c r="F386" s="93"/>
      <c r="G386" s="202"/>
      <c r="H386" s="203"/>
      <c r="I386" s="93"/>
      <c r="J386" s="93"/>
      <c r="K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</row>
    <row r="387" customFormat="false" ht="15.75" hidden="false" customHeight="true" outlineLevel="0" collapsed="false">
      <c r="A387" s="93"/>
      <c r="B387" s="202"/>
      <c r="C387" s="93"/>
      <c r="D387" s="93"/>
      <c r="E387" s="93"/>
      <c r="F387" s="93"/>
      <c r="G387" s="202"/>
      <c r="H387" s="203"/>
      <c r="I387" s="93"/>
      <c r="J387" s="93"/>
      <c r="K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</row>
    <row r="388" customFormat="false" ht="15.75" hidden="false" customHeight="true" outlineLevel="0" collapsed="false">
      <c r="A388" s="93"/>
      <c r="B388" s="202"/>
      <c r="C388" s="93"/>
      <c r="D388" s="93"/>
      <c r="E388" s="93"/>
      <c r="F388" s="93"/>
      <c r="G388" s="202"/>
      <c r="H388" s="203"/>
      <c r="I388" s="93"/>
      <c r="J388" s="93"/>
      <c r="K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</row>
    <row r="389" customFormat="false" ht="15.75" hidden="false" customHeight="true" outlineLevel="0" collapsed="false">
      <c r="A389" s="93"/>
      <c r="B389" s="202"/>
      <c r="C389" s="93"/>
      <c r="D389" s="93"/>
      <c r="E389" s="93"/>
      <c r="F389" s="93"/>
      <c r="G389" s="202"/>
      <c r="H389" s="203"/>
      <c r="I389" s="93"/>
      <c r="J389" s="93"/>
      <c r="K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</row>
    <row r="390" customFormat="false" ht="15.75" hidden="false" customHeight="true" outlineLevel="0" collapsed="false">
      <c r="A390" s="93"/>
      <c r="B390" s="202"/>
      <c r="C390" s="93"/>
      <c r="D390" s="93"/>
      <c r="E390" s="93"/>
      <c r="F390" s="93"/>
      <c r="G390" s="202"/>
      <c r="H390" s="203"/>
      <c r="I390" s="93"/>
      <c r="J390" s="93"/>
      <c r="K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</row>
    <row r="391" customFormat="false" ht="15.75" hidden="false" customHeight="true" outlineLevel="0" collapsed="false">
      <c r="A391" s="93"/>
      <c r="B391" s="202"/>
      <c r="C391" s="93"/>
      <c r="D391" s="93"/>
      <c r="E391" s="93"/>
      <c r="F391" s="93"/>
      <c r="G391" s="202"/>
      <c r="H391" s="203"/>
      <c r="I391" s="93"/>
      <c r="J391" s="93"/>
      <c r="K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</row>
    <row r="392" customFormat="false" ht="15.75" hidden="false" customHeight="true" outlineLevel="0" collapsed="false">
      <c r="A392" s="93"/>
      <c r="B392" s="202"/>
      <c r="C392" s="93"/>
      <c r="D392" s="93"/>
      <c r="E392" s="93"/>
      <c r="F392" s="93"/>
      <c r="G392" s="202"/>
      <c r="H392" s="203"/>
      <c r="I392" s="93"/>
      <c r="J392" s="93"/>
      <c r="K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</row>
    <row r="393" customFormat="false" ht="15.75" hidden="false" customHeight="true" outlineLevel="0" collapsed="false">
      <c r="A393" s="93"/>
      <c r="B393" s="202"/>
      <c r="C393" s="93"/>
      <c r="D393" s="93"/>
      <c r="E393" s="93"/>
      <c r="F393" s="93"/>
      <c r="G393" s="202"/>
      <c r="H393" s="203"/>
      <c r="I393" s="93"/>
      <c r="J393" s="93"/>
      <c r="K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</row>
    <row r="394" customFormat="false" ht="15.75" hidden="false" customHeight="true" outlineLevel="0" collapsed="false">
      <c r="A394" s="93"/>
      <c r="B394" s="202"/>
      <c r="C394" s="93"/>
      <c r="D394" s="93"/>
      <c r="E394" s="93"/>
      <c r="F394" s="93"/>
      <c r="G394" s="202"/>
      <c r="H394" s="203"/>
      <c r="I394" s="93"/>
      <c r="J394" s="93"/>
      <c r="K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</row>
    <row r="395" customFormat="false" ht="15.75" hidden="false" customHeight="true" outlineLevel="0" collapsed="false">
      <c r="A395" s="93"/>
      <c r="B395" s="202"/>
      <c r="C395" s="93"/>
      <c r="D395" s="93"/>
      <c r="E395" s="93"/>
      <c r="F395" s="93"/>
      <c r="G395" s="202"/>
      <c r="H395" s="203"/>
      <c r="I395" s="93"/>
      <c r="J395" s="93"/>
      <c r="K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</row>
    <row r="396" customFormat="false" ht="15.75" hidden="false" customHeight="true" outlineLevel="0" collapsed="false">
      <c r="A396" s="93"/>
      <c r="B396" s="202"/>
      <c r="C396" s="93"/>
      <c r="D396" s="93"/>
      <c r="E396" s="93"/>
      <c r="F396" s="93"/>
      <c r="G396" s="202"/>
      <c r="H396" s="203"/>
      <c r="I396" s="93"/>
      <c r="J396" s="93"/>
      <c r="K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</row>
    <row r="397" customFormat="false" ht="15.75" hidden="false" customHeight="true" outlineLevel="0" collapsed="false">
      <c r="A397" s="93"/>
      <c r="B397" s="202"/>
      <c r="C397" s="93"/>
      <c r="D397" s="93"/>
      <c r="E397" s="93"/>
      <c r="F397" s="93"/>
      <c r="G397" s="202"/>
      <c r="H397" s="203"/>
      <c r="I397" s="93"/>
      <c r="J397" s="93"/>
      <c r="K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</row>
    <row r="398" customFormat="false" ht="15.75" hidden="false" customHeight="true" outlineLevel="0" collapsed="false">
      <c r="A398" s="93"/>
      <c r="B398" s="202"/>
      <c r="C398" s="93"/>
      <c r="D398" s="93"/>
      <c r="E398" s="93"/>
      <c r="F398" s="93"/>
      <c r="G398" s="202"/>
      <c r="H398" s="203"/>
      <c r="I398" s="93"/>
      <c r="J398" s="93"/>
      <c r="K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</row>
    <row r="399" customFormat="false" ht="15.75" hidden="false" customHeight="true" outlineLevel="0" collapsed="false">
      <c r="A399" s="93"/>
      <c r="B399" s="202"/>
      <c r="C399" s="93"/>
      <c r="D399" s="93"/>
      <c r="E399" s="93"/>
      <c r="F399" s="93"/>
      <c r="G399" s="202"/>
      <c r="H399" s="203"/>
      <c r="I399" s="93"/>
      <c r="J399" s="93"/>
      <c r="K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</row>
    <row r="400" customFormat="false" ht="15.75" hidden="false" customHeight="true" outlineLevel="0" collapsed="false">
      <c r="A400" s="93"/>
      <c r="B400" s="202"/>
      <c r="C400" s="93"/>
      <c r="D400" s="93"/>
      <c r="E400" s="93"/>
      <c r="F400" s="93"/>
      <c r="G400" s="202"/>
      <c r="H400" s="203"/>
      <c r="I400" s="93"/>
      <c r="J400" s="93"/>
      <c r="K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</row>
    <row r="401" customFormat="false" ht="15.75" hidden="false" customHeight="true" outlineLevel="0" collapsed="false">
      <c r="A401" s="93"/>
      <c r="B401" s="202"/>
      <c r="C401" s="93"/>
      <c r="D401" s="93"/>
      <c r="E401" s="93"/>
      <c r="F401" s="93"/>
      <c r="G401" s="202"/>
      <c r="H401" s="203"/>
      <c r="I401" s="93"/>
      <c r="J401" s="93"/>
      <c r="K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</row>
    <row r="402" customFormat="false" ht="15.75" hidden="false" customHeight="true" outlineLevel="0" collapsed="false">
      <c r="A402" s="93"/>
      <c r="B402" s="202"/>
      <c r="C402" s="93"/>
      <c r="D402" s="93"/>
      <c r="E402" s="93"/>
      <c r="F402" s="93"/>
      <c r="G402" s="202"/>
      <c r="H402" s="203"/>
      <c r="I402" s="93"/>
      <c r="J402" s="93"/>
      <c r="K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</row>
    <row r="403" customFormat="false" ht="15.75" hidden="false" customHeight="true" outlineLevel="0" collapsed="false">
      <c r="A403" s="93"/>
      <c r="B403" s="202"/>
      <c r="C403" s="93"/>
      <c r="D403" s="93"/>
      <c r="E403" s="93"/>
      <c r="F403" s="93"/>
      <c r="G403" s="202"/>
      <c r="H403" s="203"/>
      <c r="I403" s="93"/>
      <c r="J403" s="93"/>
      <c r="K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</row>
    <row r="404" customFormat="false" ht="15.75" hidden="false" customHeight="true" outlineLevel="0" collapsed="false">
      <c r="A404" s="93"/>
      <c r="B404" s="202"/>
      <c r="C404" s="93"/>
      <c r="D404" s="93"/>
      <c r="E404" s="93"/>
      <c r="F404" s="93"/>
      <c r="G404" s="202"/>
      <c r="H404" s="203"/>
      <c r="I404" s="93"/>
      <c r="J404" s="93"/>
      <c r="K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</row>
    <row r="405" customFormat="false" ht="15.75" hidden="false" customHeight="true" outlineLevel="0" collapsed="false">
      <c r="A405" s="93"/>
      <c r="B405" s="202"/>
      <c r="C405" s="93"/>
      <c r="D405" s="93"/>
      <c r="E405" s="93"/>
      <c r="F405" s="93"/>
      <c r="G405" s="202"/>
      <c r="H405" s="203"/>
      <c r="I405" s="93"/>
      <c r="J405" s="93"/>
      <c r="K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</row>
    <row r="406" customFormat="false" ht="15.75" hidden="false" customHeight="true" outlineLevel="0" collapsed="false">
      <c r="A406" s="93"/>
      <c r="B406" s="202"/>
      <c r="C406" s="93"/>
      <c r="D406" s="93"/>
      <c r="E406" s="93"/>
      <c r="F406" s="93"/>
      <c r="G406" s="202"/>
      <c r="H406" s="203"/>
      <c r="I406" s="93"/>
      <c r="J406" s="93"/>
      <c r="K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</row>
    <row r="407" customFormat="false" ht="15.75" hidden="false" customHeight="true" outlineLevel="0" collapsed="false">
      <c r="A407" s="93"/>
      <c r="B407" s="202"/>
      <c r="C407" s="93"/>
      <c r="D407" s="93"/>
      <c r="E407" s="93"/>
      <c r="F407" s="93"/>
      <c r="G407" s="202"/>
      <c r="H407" s="203"/>
      <c r="I407" s="93"/>
      <c r="J407" s="93"/>
      <c r="K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</row>
    <row r="408" customFormat="false" ht="15.75" hidden="false" customHeight="true" outlineLevel="0" collapsed="false">
      <c r="A408" s="93"/>
      <c r="B408" s="202"/>
      <c r="C408" s="93"/>
      <c r="D408" s="93"/>
      <c r="E408" s="93"/>
      <c r="F408" s="93"/>
      <c r="G408" s="202"/>
      <c r="H408" s="203"/>
      <c r="I408" s="93"/>
      <c r="J408" s="93"/>
      <c r="K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</row>
    <row r="409" customFormat="false" ht="15.75" hidden="false" customHeight="true" outlineLevel="0" collapsed="false">
      <c r="A409" s="93"/>
      <c r="B409" s="202"/>
      <c r="C409" s="93"/>
      <c r="D409" s="93"/>
      <c r="E409" s="93"/>
      <c r="F409" s="93"/>
      <c r="G409" s="202"/>
      <c r="H409" s="203"/>
      <c r="I409" s="93"/>
      <c r="J409" s="93"/>
      <c r="K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</row>
    <row r="410" customFormat="false" ht="15.75" hidden="false" customHeight="true" outlineLevel="0" collapsed="false">
      <c r="A410" s="93"/>
      <c r="B410" s="202"/>
      <c r="C410" s="93"/>
      <c r="D410" s="93"/>
      <c r="E410" s="93"/>
      <c r="F410" s="93"/>
      <c r="G410" s="202"/>
      <c r="H410" s="203"/>
      <c r="I410" s="93"/>
      <c r="J410" s="93"/>
      <c r="K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</row>
    <row r="411" customFormat="false" ht="15.75" hidden="false" customHeight="true" outlineLevel="0" collapsed="false">
      <c r="A411" s="93"/>
      <c r="B411" s="202"/>
      <c r="C411" s="93"/>
      <c r="D411" s="93"/>
      <c r="E411" s="93"/>
      <c r="F411" s="93"/>
      <c r="G411" s="202"/>
      <c r="H411" s="203"/>
      <c r="I411" s="93"/>
      <c r="J411" s="93"/>
      <c r="K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</row>
    <row r="412" customFormat="false" ht="15.75" hidden="false" customHeight="true" outlineLevel="0" collapsed="false">
      <c r="A412" s="93"/>
      <c r="B412" s="202"/>
      <c r="C412" s="93"/>
      <c r="D412" s="93"/>
      <c r="E412" s="93"/>
      <c r="F412" s="93"/>
      <c r="G412" s="202"/>
      <c r="H412" s="203"/>
      <c r="I412" s="93"/>
      <c r="J412" s="93"/>
      <c r="K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</row>
    <row r="413" customFormat="false" ht="15.75" hidden="false" customHeight="true" outlineLevel="0" collapsed="false">
      <c r="A413" s="93"/>
      <c r="B413" s="202"/>
      <c r="C413" s="93"/>
      <c r="D413" s="93"/>
      <c r="E413" s="93"/>
      <c r="F413" s="93"/>
      <c r="G413" s="202"/>
      <c r="H413" s="203"/>
      <c r="I413" s="93"/>
      <c r="J413" s="93"/>
      <c r="K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</row>
    <row r="414" customFormat="false" ht="15.75" hidden="false" customHeight="true" outlineLevel="0" collapsed="false">
      <c r="A414" s="93"/>
      <c r="B414" s="202"/>
      <c r="C414" s="93"/>
      <c r="D414" s="93"/>
      <c r="E414" s="93"/>
      <c r="F414" s="93"/>
      <c r="G414" s="202"/>
      <c r="H414" s="203"/>
      <c r="I414" s="93"/>
      <c r="J414" s="93"/>
      <c r="K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</row>
    <row r="415" customFormat="false" ht="15.75" hidden="false" customHeight="true" outlineLevel="0" collapsed="false">
      <c r="A415" s="93"/>
      <c r="B415" s="202"/>
      <c r="C415" s="93"/>
      <c r="D415" s="93"/>
      <c r="E415" s="93"/>
      <c r="F415" s="93"/>
      <c r="G415" s="202"/>
      <c r="H415" s="203"/>
      <c r="I415" s="93"/>
      <c r="J415" s="93"/>
      <c r="K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</row>
    <row r="416" customFormat="false" ht="15.75" hidden="false" customHeight="true" outlineLevel="0" collapsed="false">
      <c r="A416" s="93"/>
      <c r="B416" s="202"/>
      <c r="C416" s="93"/>
      <c r="D416" s="93"/>
      <c r="E416" s="93"/>
      <c r="F416" s="93"/>
      <c r="G416" s="202"/>
      <c r="H416" s="203"/>
      <c r="I416" s="93"/>
      <c r="J416" s="93"/>
      <c r="K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</row>
    <row r="417" customFormat="false" ht="15.75" hidden="false" customHeight="true" outlineLevel="0" collapsed="false">
      <c r="A417" s="93"/>
      <c r="B417" s="202"/>
      <c r="C417" s="93"/>
      <c r="D417" s="93"/>
      <c r="E417" s="93"/>
      <c r="F417" s="93"/>
      <c r="G417" s="202"/>
      <c r="H417" s="203"/>
      <c r="I417" s="93"/>
      <c r="J417" s="93"/>
      <c r="K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</row>
    <row r="418" customFormat="false" ht="15.75" hidden="false" customHeight="true" outlineLevel="0" collapsed="false">
      <c r="A418" s="93"/>
      <c r="B418" s="202"/>
      <c r="C418" s="93"/>
      <c r="D418" s="93"/>
      <c r="E418" s="93"/>
      <c r="F418" s="93"/>
      <c r="G418" s="202"/>
      <c r="H418" s="203"/>
      <c r="I418" s="93"/>
      <c r="J418" s="93"/>
      <c r="K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</row>
    <row r="419" customFormat="false" ht="15.75" hidden="false" customHeight="true" outlineLevel="0" collapsed="false">
      <c r="A419" s="93"/>
      <c r="B419" s="202"/>
      <c r="C419" s="93"/>
      <c r="D419" s="93"/>
      <c r="E419" s="93"/>
      <c r="F419" s="93"/>
      <c r="G419" s="202"/>
      <c r="H419" s="203"/>
      <c r="I419" s="93"/>
      <c r="J419" s="93"/>
      <c r="K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</row>
    <row r="420" customFormat="false" ht="15.75" hidden="false" customHeight="true" outlineLevel="0" collapsed="false">
      <c r="A420" s="93"/>
      <c r="B420" s="202"/>
      <c r="C420" s="93"/>
      <c r="D420" s="93"/>
      <c r="E420" s="93"/>
      <c r="F420" s="93"/>
      <c r="G420" s="202"/>
      <c r="H420" s="203"/>
      <c r="I420" s="93"/>
      <c r="J420" s="93"/>
      <c r="K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</row>
    <row r="421" customFormat="false" ht="15.75" hidden="false" customHeight="true" outlineLevel="0" collapsed="false">
      <c r="A421" s="93"/>
      <c r="B421" s="202"/>
      <c r="C421" s="93"/>
      <c r="D421" s="93"/>
      <c r="E421" s="93"/>
      <c r="F421" s="93"/>
      <c r="G421" s="202"/>
      <c r="H421" s="203"/>
      <c r="I421" s="93"/>
      <c r="J421" s="93"/>
      <c r="K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</row>
    <row r="422" customFormat="false" ht="15.75" hidden="false" customHeight="true" outlineLevel="0" collapsed="false">
      <c r="A422" s="93"/>
      <c r="B422" s="202"/>
      <c r="C422" s="93"/>
      <c r="D422" s="93"/>
      <c r="E422" s="93"/>
      <c r="F422" s="93"/>
      <c r="G422" s="202"/>
      <c r="H422" s="203"/>
      <c r="I422" s="93"/>
      <c r="J422" s="93"/>
      <c r="K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</row>
    <row r="423" customFormat="false" ht="15.75" hidden="false" customHeight="true" outlineLevel="0" collapsed="false">
      <c r="A423" s="93"/>
      <c r="B423" s="202"/>
      <c r="C423" s="93"/>
      <c r="D423" s="93"/>
      <c r="E423" s="93"/>
      <c r="F423" s="93"/>
      <c r="G423" s="202"/>
      <c r="H423" s="203"/>
      <c r="I423" s="93"/>
      <c r="J423" s="93"/>
      <c r="K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</row>
    <row r="424" customFormat="false" ht="15.75" hidden="false" customHeight="true" outlineLevel="0" collapsed="false">
      <c r="A424" s="93"/>
      <c r="B424" s="202"/>
      <c r="C424" s="93"/>
      <c r="D424" s="93"/>
      <c r="E424" s="93"/>
      <c r="F424" s="93"/>
      <c r="G424" s="202"/>
      <c r="H424" s="203"/>
      <c r="I424" s="93"/>
      <c r="J424" s="93"/>
      <c r="K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</row>
    <row r="425" customFormat="false" ht="15.75" hidden="false" customHeight="true" outlineLevel="0" collapsed="false">
      <c r="A425" s="93"/>
      <c r="B425" s="202"/>
      <c r="C425" s="93"/>
      <c r="D425" s="93"/>
      <c r="E425" s="93"/>
      <c r="F425" s="93"/>
      <c r="G425" s="202"/>
      <c r="H425" s="203"/>
      <c r="I425" s="93"/>
      <c r="J425" s="93"/>
      <c r="K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</row>
    <row r="426" customFormat="false" ht="15.75" hidden="false" customHeight="true" outlineLevel="0" collapsed="false">
      <c r="A426" s="93"/>
      <c r="B426" s="202"/>
      <c r="C426" s="93"/>
      <c r="D426" s="93"/>
      <c r="E426" s="93"/>
      <c r="F426" s="93"/>
      <c r="G426" s="202"/>
      <c r="H426" s="203"/>
      <c r="I426" s="93"/>
      <c r="J426" s="93"/>
      <c r="K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</row>
    <row r="427" customFormat="false" ht="15.75" hidden="false" customHeight="true" outlineLevel="0" collapsed="false">
      <c r="A427" s="93"/>
      <c r="B427" s="202"/>
      <c r="C427" s="93"/>
      <c r="D427" s="93"/>
      <c r="E427" s="93"/>
      <c r="F427" s="93"/>
      <c r="G427" s="202"/>
      <c r="H427" s="203"/>
      <c r="I427" s="93"/>
      <c r="J427" s="93"/>
      <c r="K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</row>
    <row r="428" customFormat="false" ht="15.75" hidden="false" customHeight="true" outlineLevel="0" collapsed="false">
      <c r="A428" s="93"/>
      <c r="B428" s="202"/>
      <c r="C428" s="93"/>
      <c r="D428" s="93"/>
      <c r="E428" s="93"/>
      <c r="F428" s="93"/>
      <c r="G428" s="202"/>
      <c r="H428" s="203"/>
      <c r="I428" s="93"/>
      <c r="J428" s="93"/>
      <c r="K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</row>
    <row r="429" customFormat="false" ht="15.75" hidden="false" customHeight="true" outlineLevel="0" collapsed="false">
      <c r="A429" s="93"/>
      <c r="B429" s="202"/>
      <c r="C429" s="93"/>
      <c r="D429" s="93"/>
      <c r="E429" s="93"/>
      <c r="F429" s="93"/>
      <c r="G429" s="202"/>
      <c r="H429" s="203"/>
      <c r="I429" s="93"/>
      <c r="J429" s="93"/>
      <c r="K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</row>
    <row r="430" customFormat="false" ht="15.75" hidden="false" customHeight="true" outlineLevel="0" collapsed="false">
      <c r="A430" s="93"/>
      <c r="B430" s="202"/>
      <c r="C430" s="93"/>
      <c r="D430" s="93"/>
      <c r="E430" s="93"/>
      <c r="F430" s="93"/>
      <c r="G430" s="202"/>
      <c r="H430" s="203"/>
      <c r="I430" s="93"/>
      <c r="J430" s="93"/>
      <c r="K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</row>
    <row r="431" customFormat="false" ht="15.75" hidden="false" customHeight="true" outlineLevel="0" collapsed="false">
      <c r="A431" s="93"/>
      <c r="B431" s="202"/>
      <c r="C431" s="93"/>
      <c r="D431" s="93"/>
      <c r="E431" s="93"/>
      <c r="F431" s="93"/>
      <c r="G431" s="202"/>
      <c r="H431" s="203"/>
      <c r="I431" s="93"/>
      <c r="J431" s="93"/>
      <c r="K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</row>
    <row r="432" customFormat="false" ht="15.75" hidden="false" customHeight="true" outlineLevel="0" collapsed="false">
      <c r="A432" s="93"/>
      <c r="B432" s="202"/>
      <c r="C432" s="93"/>
      <c r="D432" s="93"/>
      <c r="E432" s="93"/>
      <c r="F432" s="93"/>
      <c r="G432" s="202"/>
      <c r="H432" s="203"/>
      <c r="I432" s="93"/>
      <c r="J432" s="93"/>
      <c r="K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</row>
    <row r="433" customFormat="false" ht="15.75" hidden="false" customHeight="true" outlineLevel="0" collapsed="false">
      <c r="A433" s="93"/>
      <c r="B433" s="202"/>
      <c r="C433" s="93"/>
      <c r="D433" s="93"/>
      <c r="E433" s="93"/>
      <c r="F433" s="93"/>
      <c r="G433" s="202"/>
      <c r="H433" s="203"/>
      <c r="I433" s="93"/>
      <c r="J433" s="93"/>
      <c r="K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</row>
    <row r="434" customFormat="false" ht="15.75" hidden="false" customHeight="true" outlineLevel="0" collapsed="false">
      <c r="A434" s="93"/>
      <c r="B434" s="202"/>
      <c r="C434" s="93"/>
      <c r="D434" s="93"/>
      <c r="E434" s="93"/>
      <c r="F434" s="93"/>
      <c r="G434" s="202"/>
      <c r="H434" s="203"/>
      <c r="I434" s="93"/>
      <c r="J434" s="93"/>
      <c r="K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</row>
    <row r="435" customFormat="false" ht="15.75" hidden="false" customHeight="true" outlineLevel="0" collapsed="false">
      <c r="A435" s="93"/>
      <c r="B435" s="202"/>
      <c r="C435" s="93"/>
      <c r="D435" s="93"/>
      <c r="E435" s="93"/>
      <c r="F435" s="93"/>
      <c r="G435" s="202"/>
      <c r="H435" s="203"/>
      <c r="I435" s="93"/>
      <c r="J435" s="93"/>
      <c r="K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</row>
    <row r="436" customFormat="false" ht="15.75" hidden="false" customHeight="true" outlineLevel="0" collapsed="false">
      <c r="A436" s="93"/>
      <c r="B436" s="202"/>
      <c r="C436" s="93"/>
      <c r="D436" s="93"/>
      <c r="E436" s="93"/>
      <c r="F436" s="93"/>
      <c r="G436" s="202"/>
      <c r="H436" s="203"/>
      <c r="I436" s="93"/>
      <c r="J436" s="93"/>
      <c r="K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</row>
    <row r="437" customFormat="false" ht="15.75" hidden="false" customHeight="true" outlineLevel="0" collapsed="false">
      <c r="A437" s="93"/>
      <c r="B437" s="202"/>
      <c r="C437" s="93"/>
      <c r="D437" s="93"/>
      <c r="E437" s="93"/>
      <c r="F437" s="93"/>
      <c r="G437" s="202"/>
      <c r="H437" s="203"/>
      <c r="I437" s="93"/>
      <c r="J437" s="93"/>
      <c r="K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</row>
    <row r="438" customFormat="false" ht="15.75" hidden="false" customHeight="true" outlineLevel="0" collapsed="false">
      <c r="A438" s="93"/>
      <c r="B438" s="202"/>
      <c r="C438" s="93"/>
      <c r="D438" s="93"/>
      <c r="E438" s="93"/>
      <c r="F438" s="93"/>
      <c r="G438" s="202"/>
      <c r="H438" s="203"/>
      <c r="I438" s="93"/>
      <c r="J438" s="93"/>
      <c r="K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</row>
    <row r="439" customFormat="false" ht="15.75" hidden="false" customHeight="true" outlineLevel="0" collapsed="false">
      <c r="A439" s="93"/>
      <c r="B439" s="202"/>
      <c r="C439" s="93"/>
      <c r="D439" s="93"/>
      <c r="E439" s="93"/>
      <c r="F439" s="93"/>
      <c r="G439" s="202"/>
      <c r="H439" s="203"/>
      <c r="I439" s="93"/>
      <c r="J439" s="93"/>
      <c r="K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</row>
    <row r="440" customFormat="false" ht="15.75" hidden="false" customHeight="true" outlineLevel="0" collapsed="false">
      <c r="A440" s="93"/>
      <c r="B440" s="202"/>
      <c r="C440" s="93"/>
      <c r="D440" s="93"/>
      <c r="E440" s="93"/>
      <c r="F440" s="93"/>
      <c r="G440" s="202"/>
      <c r="H440" s="203"/>
      <c r="I440" s="93"/>
      <c r="J440" s="93"/>
      <c r="K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</row>
    <row r="441" customFormat="false" ht="15.75" hidden="false" customHeight="true" outlineLevel="0" collapsed="false">
      <c r="A441" s="93"/>
      <c r="B441" s="202"/>
      <c r="C441" s="93"/>
      <c r="D441" s="93"/>
      <c r="E441" s="93"/>
      <c r="F441" s="93"/>
      <c r="G441" s="202"/>
      <c r="H441" s="203"/>
      <c r="I441" s="93"/>
      <c r="J441" s="93"/>
      <c r="K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</row>
    <row r="442" customFormat="false" ht="15.75" hidden="false" customHeight="true" outlineLevel="0" collapsed="false">
      <c r="A442" s="93"/>
      <c r="B442" s="202"/>
      <c r="C442" s="93"/>
      <c r="D442" s="93"/>
      <c r="E442" s="93"/>
      <c r="F442" s="93"/>
      <c r="G442" s="202"/>
      <c r="H442" s="203"/>
      <c r="I442" s="93"/>
      <c r="J442" s="93"/>
      <c r="K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</row>
    <row r="443" customFormat="false" ht="15.75" hidden="false" customHeight="true" outlineLevel="0" collapsed="false">
      <c r="A443" s="93"/>
      <c r="B443" s="202"/>
      <c r="C443" s="93"/>
      <c r="D443" s="93"/>
      <c r="E443" s="93"/>
      <c r="F443" s="93"/>
      <c r="G443" s="202"/>
      <c r="H443" s="203"/>
      <c r="I443" s="93"/>
      <c r="J443" s="93"/>
      <c r="K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</row>
    <row r="444" customFormat="false" ht="15.75" hidden="false" customHeight="true" outlineLevel="0" collapsed="false">
      <c r="A444" s="93"/>
      <c r="B444" s="202"/>
      <c r="C444" s="93"/>
      <c r="D444" s="93"/>
      <c r="E444" s="93"/>
      <c r="F444" s="93"/>
      <c r="G444" s="202"/>
      <c r="H444" s="203"/>
      <c r="I444" s="93"/>
      <c r="J444" s="93"/>
      <c r="K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</row>
    <row r="445" customFormat="false" ht="15.75" hidden="false" customHeight="true" outlineLevel="0" collapsed="false">
      <c r="A445" s="93"/>
      <c r="B445" s="202"/>
      <c r="C445" s="93"/>
      <c r="D445" s="93"/>
      <c r="E445" s="93"/>
      <c r="F445" s="93"/>
      <c r="G445" s="202"/>
      <c r="H445" s="203"/>
      <c r="I445" s="93"/>
      <c r="J445" s="93"/>
      <c r="K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</row>
    <row r="446" customFormat="false" ht="15.75" hidden="false" customHeight="true" outlineLevel="0" collapsed="false">
      <c r="A446" s="93"/>
      <c r="B446" s="202"/>
      <c r="C446" s="93"/>
      <c r="D446" s="93"/>
      <c r="E446" s="93"/>
      <c r="F446" s="93"/>
      <c r="G446" s="202"/>
      <c r="H446" s="203"/>
      <c r="I446" s="93"/>
      <c r="J446" s="93"/>
      <c r="K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</row>
    <row r="447" customFormat="false" ht="15.75" hidden="false" customHeight="true" outlineLevel="0" collapsed="false">
      <c r="A447" s="93"/>
      <c r="B447" s="202"/>
      <c r="C447" s="93"/>
      <c r="D447" s="93"/>
      <c r="E447" s="93"/>
      <c r="F447" s="93"/>
      <c r="G447" s="202"/>
      <c r="H447" s="203"/>
      <c r="I447" s="93"/>
      <c r="J447" s="93"/>
      <c r="K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</row>
    <row r="448" customFormat="false" ht="15.75" hidden="false" customHeight="true" outlineLevel="0" collapsed="false">
      <c r="A448" s="93"/>
      <c r="B448" s="202"/>
      <c r="C448" s="93"/>
      <c r="D448" s="93"/>
      <c r="E448" s="93"/>
      <c r="F448" s="93"/>
      <c r="G448" s="202"/>
      <c r="H448" s="203"/>
      <c r="I448" s="93"/>
      <c r="J448" s="93"/>
      <c r="K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</row>
    <row r="449" customFormat="false" ht="15.75" hidden="false" customHeight="true" outlineLevel="0" collapsed="false">
      <c r="A449" s="93"/>
      <c r="B449" s="202"/>
      <c r="C449" s="93"/>
      <c r="D449" s="93"/>
      <c r="E449" s="93"/>
      <c r="F449" s="93"/>
      <c r="G449" s="202"/>
      <c r="H449" s="203"/>
      <c r="I449" s="93"/>
      <c r="J449" s="93"/>
      <c r="K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</row>
    <row r="450" customFormat="false" ht="15.75" hidden="false" customHeight="true" outlineLevel="0" collapsed="false">
      <c r="A450" s="93"/>
      <c r="B450" s="202"/>
      <c r="C450" s="93"/>
      <c r="D450" s="93"/>
      <c r="E450" s="93"/>
      <c r="F450" s="93"/>
      <c r="G450" s="202"/>
      <c r="H450" s="203"/>
      <c r="I450" s="93"/>
      <c r="J450" s="93"/>
      <c r="K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</row>
    <row r="451" customFormat="false" ht="15.75" hidden="false" customHeight="true" outlineLevel="0" collapsed="false">
      <c r="A451" s="93"/>
      <c r="B451" s="202"/>
      <c r="C451" s="93"/>
      <c r="D451" s="93"/>
      <c r="E451" s="93"/>
      <c r="F451" s="93"/>
      <c r="G451" s="202"/>
      <c r="H451" s="203"/>
      <c r="I451" s="93"/>
      <c r="J451" s="93"/>
      <c r="K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</row>
    <row r="452" customFormat="false" ht="15.75" hidden="false" customHeight="true" outlineLevel="0" collapsed="false">
      <c r="A452" s="93"/>
      <c r="B452" s="202"/>
      <c r="C452" s="93"/>
      <c r="D452" s="93"/>
      <c r="E452" s="93"/>
      <c r="F452" s="93"/>
      <c r="G452" s="202"/>
      <c r="H452" s="203"/>
      <c r="I452" s="93"/>
      <c r="J452" s="93"/>
      <c r="K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</row>
    <row r="453" customFormat="false" ht="15.75" hidden="false" customHeight="true" outlineLevel="0" collapsed="false">
      <c r="A453" s="93"/>
      <c r="B453" s="202"/>
      <c r="C453" s="93"/>
      <c r="D453" s="93"/>
      <c r="E453" s="93"/>
      <c r="F453" s="93"/>
      <c r="G453" s="202"/>
      <c r="H453" s="203"/>
      <c r="I453" s="93"/>
      <c r="J453" s="93"/>
      <c r="K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</row>
    <row r="454" customFormat="false" ht="15.75" hidden="false" customHeight="true" outlineLevel="0" collapsed="false">
      <c r="A454" s="93"/>
      <c r="B454" s="202"/>
      <c r="C454" s="93"/>
      <c r="D454" s="93"/>
      <c r="E454" s="93"/>
      <c r="F454" s="93"/>
      <c r="G454" s="202"/>
      <c r="H454" s="203"/>
      <c r="I454" s="93"/>
      <c r="J454" s="93"/>
      <c r="K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</row>
    <row r="455" customFormat="false" ht="15.75" hidden="false" customHeight="true" outlineLevel="0" collapsed="false">
      <c r="A455" s="93"/>
      <c r="B455" s="202"/>
      <c r="C455" s="93"/>
      <c r="D455" s="93"/>
      <c r="E455" s="93"/>
      <c r="F455" s="93"/>
      <c r="G455" s="202"/>
      <c r="H455" s="203"/>
      <c r="I455" s="93"/>
      <c r="J455" s="93"/>
      <c r="K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</row>
    <row r="456" customFormat="false" ht="15.75" hidden="false" customHeight="true" outlineLevel="0" collapsed="false">
      <c r="A456" s="93"/>
      <c r="B456" s="202"/>
      <c r="C456" s="93"/>
      <c r="D456" s="93"/>
      <c r="E456" s="93"/>
      <c r="F456" s="93"/>
      <c r="G456" s="202"/>
      <c r="H456" s="203"/>
      <c r="I456" s="93"/>
      <c r="J456" s="93"/>
      <c r="K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</row>
    <row r="457" customFormat="false" ht="15.75" hidden="false" customHeight="true" outlineLevel="0" collapsed="false">
      <c r="A457" s="93"/>
      <c r="B457" s="202"/>
      <c r="C457" s="93"/>
      <c r="D457" s="93"/>
      <c r="E457" s="93"/>
      <c r="F457" s="93"/>
      <c r="G457" s="202"/>
      <c r="H457" s="203"/>
      <c r="I457" s="93"/>
      <c r="J457" s="93"/>
      <c r="K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</row>
    <row r="458" customFormat="false" ht="15.75" hidden="false" customHeight="true" outlineLevel="0" collapsed="false">
      <c r="A458" s="93"/>
      <c r="B458" s="202"/>
      <c r="C458" s="93"/>
      <c r="D458" s="93"/>
      <c r="E458" s="93"/>
      <c r="F458" s="93"/>
      <c r="G458" s="202"/>
      <c r="H458" s="203"/>
      <c r="I458" s="93"/>
      <c r="J458" s="93"/>
      <c r="K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</row>
    <row r="459" customFormat="false" ht="15.75" hidden="false" customHeight="true" outlineLevel="0" collapsed="false">
      <c r="A459" s="93"/>
      <c r="B459" s="202"/>
      <c r="C459" s="93"/>
      <c r="D459" s="93"/>
      <c r="E459" s="93"/>
      <c r="F459" s="93"/>
      <c r="G459" s="202"/>
      <c r="H459" s="203"/>
      <c r="I459" s="93"/>
      <c r="J459" s="93"/>
      <c r="K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</row>
    <row r="460" customFormat="false" ht="15.75" hidden="false" customHeight="true" outlineLevel="0" collapsed="false">
      <c r="A460" s="93"/>
      <c r="B460" s="202"/>
      <c r="C460" s="93"/>
      <c r="D460" s="93"/>
      <c r="E460" s="93"/>
      <c r="F460" s="93"/>
      <c r="G460" s="202"/>
      <c r="H460" s="203"/>
      <c r="I460" s="93"/>
      <c r="J460" s="93"/>
      <c r="K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</row>
    <row r="461" customFormat="false" ht="15.75" hidden="false" customHeight="true" outlineLevel="0" collapsed="false">
      <c r="A461" s="93"/>
      <c r="B461" s="202"/>
      <c r="C461" s="93"/>
      <c r="D461" s="93"/>
      <c r="E461" s="93"/>
      <c r="F461" s="93"/>
      <c r="G461" s="202"/>
      <c r="H461" s="203"/>
      <c r="I461" s="93"/>
      <c r="J461" s="93"/>
      <c r="K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</row>
    <row r="462" customFormat="false" ht="15.75" hidden="false" customHeight="true" outlineLevel="0" collapsed="false">
      <c r="A462" s="93"/>
      <c r="B462" s="202"/>
      <c r="C462" s="93"/>
      <c r="D462" s="93"/>
      <c r="E462" s="93"/>
      <c r="F462" s="93"/>
      <c r="G462" s="202"/>
      <c r="H462" s="203"/>
      <c r="I462" s="93"/>
      <c r="J462" s="93"/>
      <c r="K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</row>
    <row r="463" customFormat="false" ht="15.75" hidden="false" customHeight="true" outlineLevel="0" collapsed="false">
      <c r="A463" s="93"/>
      <c r="B463" s="202"/>
      <c r="C463" s="93"/>
      <c r="D463" s="93"/>
      <c r="E463" s="93"/>
      <c r="F463" s="93"/>
      <c r="G463" s="202"/>
      <c r="H463" s="203"/>
      <c r="I463" s="93"/>
      <c r="J463" s="93"/>
      <c r="K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</row>
    <row r="464" customFormat="false" ht="15.75" hidden="false" customHeight="true" outlineLevel="0" collapsed="false">
      <c r="A464" s="93"/>
      <c r="B464" s="202"/>
      <c r="C464" s="93"/>
      <c r="D464" s="93"/>
      <c r="E464" s="93"/>
      <c r="F464" s="93"/>
      <c r="G464" s="202"/>
      <c r="H464" s="203"/>
      <c r="I464" s="93"/>
      <c r="J464" s="93"/>
      <c r="K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</row>
    <row r="465" customFormat="false" ht="15.75" hidden="false" customHeight="true" outlineLevel="0" collapsed="false">
      <c r="A465" s="93"/>
      <c r="B465" s="202"/>
      <c r="C465" s="93"/>
      <c r="D465" s="93"/>
      <c r="E465" s="93"/>
      <c r="F465" s="93"/>
      <c r="G465" s="202"/>
      <c r="H465" s="203"/>
      <c r="I465" s="93"/>
      <c r="J465" s="93"/>
      <c r="K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</row>
    <row r="466" customFormat="false" ht="15.75" hidden="false" customHeight="true" outlineLevel="0" collapsed="false">
      <c r="A466" s="93"/>
      <c r="B466" s="202"/>
      <c r="C466" s="93"/>
      <c r="D466" s="93"/>
      <c r="E466" s="93"/>
      <c r="F466" s="93"/>
      <c r="G466" s="202"/>
      <c r="H466" s="203"/>
      <c r="I466" s="93"/>
      <c r="J466" s="93"/>
      <c r="K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</row>
    <row r="467" customFormat="false" ht="15.75" hidden="false" customHeight="true" outlineLevel="0" collapsed="false">
      <c r="A467" s="93"/>
      <c r="B467" s="202"/>
      <c r="C467" s="93"/>
      <c r="D467" s="93"/>
      <c r="E467" s="93"/>
      <c r="F467" s="93"/>
      <c r="G467" s="202"/>
      <c r="H467" s="203"/>
      <c r="I467" s="93"/>
      <c r="J467" s="93"/>
      <c r="K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</row>
    <row r="468" customFormat="false" ht="15.75" hidden="false" customHeight="true" outlineLevel="0" collapsed="false">
      <c r="A468" s="93"/>
      <c r="B468" s="202"/>
      <c r="C468" s="93"/>
      <c r="D468" s="93"/>
      <c r="E468" s="93"/>
      <c r="F468" s="93"/>
      <c r="G468" s="202"/>
      <c r="H468" s="203"/>
      <c r="I468" s="93"/>
      <c r="J468" s="93"/>
      <c r="K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</row>
    <row r="469" customFormat="false" ht="15.75" hidden="false" customHeight="true" outlineLevel="0" collapsed="false">
      <c r="A469" s="93"/>
      <c r="B469" s="202"/>
      <c r="C469" s="93"/>
      <c r="D469" s="93"/>
      <c r="E469" s="93"/>
      <c r="F469" s="93"/>
      <c r="G469" s="202"/>
      <c r="H469" s="203"/>
      <c r="I469" s="93"/>
      <c r="J469" s="93"/>
      <c r="K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</row>
    <row r="470" customFormat="false" ht="15.75" hidden="false" customHeight="true" outlineLevel="0" collapsed="false">
      <c r="A470" s="93"/>
      <c r="B470" s="202"/>
      <c r="C470" s="93"/>
      <c r="D470" s="93"/>
      <c r="E470" s="93"/>
      <c r="F470" s="93"/>
      <c r="G470" s="202"/>
      <c r="H470" s="203"/>
      <c r="I470" s="93"/>
      <c r="J470" s="93"/>
      <c r="K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</row>
    <row r="471" customFormat="false" ht="15.75" hidden="false" customHeight="true" outlineLevel="0" collapsed="false">
      <c r="A471" s="93"/>
      <c r="B471" s="202"/>
      <c r="C471" s="93"/>
      <c r="D471" s="93"/>
      <c r="E471" s="93"/>
      <c r="F471" s="93"/>
      <c r="G471" s="202"/>
      <c r="H471" s="203"/>
      <c r="I471" s="93"/>
      <c r="J471" s="93"/>
      <c r="K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</row>
    <row r="472" customFormat="false" ht="15.75" hidden="false" customHeight="true" outlineLevel="0" collapsed="false">
      <c r="A472" s="93"/>
      <c r="B472" s="202"/>
      <c r="C472" s="93"/>
      <c r="D472" s="93"/>
      <c r="E472" s="93"/>
      <c r="F472" s="93"/>
      <c r="G472" s="202"/>
      <c r="H472" s="203"/>
      <c r="I472" s="93"/>
      <c r="J472" s="93"/>
      <c r="K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</row>
    <row r="473" customFormat="false" ht="15.75" hidden="false" customHeight="true" outlineLevel="0" collapsed="false">
      <c r="A473" s="93"/>
      <c r="B473" s="202"/>
      <c r="C473" s="93"/>
      <c r="D473" s="93"/>
      <c r="E473" s="93"/>
      <c r="F473" s="93"/>
      <c r="G473" s="202"/>
      <c r="H473" s="203"/>
      <c r="I473" s="93"/>
      <c r="J473" s="93"/>
      <c r="K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</row>
    <row r="474" customFormat="false" ht="15.75" hidden="false" customHeight="true" outlineLevel="0" collapsed="false">
      <c r="A474" s="93"/>
      <c r="B474" s="202"/>
      <c r="C474" s="93"/>
      <c r="D474" s="93"/>
      <c r="E474" s="93"/>
      <c r="F474" s="93"/>
      <c r="G474" s="202"/>
      <c r="H474" s="203"/>
      <c r="I474" s="93"/>
      <c r="J474" s="93"/>
      <c r="K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</row>
    <row r="475" customFormat="false" ht="15.75" hidden="false" customHeight="true" outlineLevel="0" collapsed="false">
      <c r="A475" s="93"/>
      <c r="B475" s="202"/>
      <c r="C475" s="93"/>
      <c r="D475" s="93"/>
      <c r="E475" s="93"/>
      <c r="F475" s="93"/>
      <c r="G475" s="202"/>
      <c r="H475" s="203"/>
      <c r="I475" s="93"/>
      <c r="J475" s="93"/>
      <c r="K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</row>
    <row r="476" customFormat="false" ht="15.75" hidden="false" customHeight="true" outlineLevel="0" collapsed="false">
      <c r="A476" s="93"/>
      <c r="B476" s="202"/>
      <c r="C476" s="93"/>
      <c r="D476" s="93"/>
      <c r="E476" s="93"/>
      <c r="F476" s="93"/>
      <c r="G476" s="202"/>
      <c r="H476" s="203"/>
      <c r="I476" s="93"/>
      <c r="J476" s="93"/>
      <c r="K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</row>
    <row r="477" customFormat="false" ht="15.75" hidden="false" customHeight="true" outlineLevel="0" collapsed="false">
      <c r="A477" s="93"/>
      <c r="B477" s="202"/>
      <c r="C477" s="93"/>
      <c r="D477" s="93"/>
      <c r="E477" s="93"/>
      <c r="F477" s="93"/>
      <c r="G477" s="202"/>
      <c r="H477" s="203"/>
      <c r="I477" s="93"/>
      <c r="J477" s="93"/>
      <c r="K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</row>
    <row r="478" customFormat="false" ht="15.75" hidden="false" customHeight="true" outlineLevel="0" collapsed="false">
      <c r="A478" s="93"/>
      <c r="B478" s="202"/>
      <c r="C478" s="93"/>
      <c r="D478" s="93"/>
      <c r="E478" s="93"/>
      <c r="F478" s="93"/>
      <c r="G478" s="202"/>
      <c r="H478" s="203"/>
      <c r="I478" s="93"/>
      <c r="J478" s="93"/>
      <c r="K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</row>
    <row r="479" customFormat="false" ht="15.75" hidden="false" customHeight="true" outlineLevel="0" collapsed="false">
      <c r="A479" s="93"/>
      <c r="B479" s="202"/>
      <c r="C479" s="93"/>
      <c r="D479" s="93"/>
      <c r="E479" s="93"/>
      <c r="F479" s="93"/>
      <c r="G479" s="202"/>
      <c r="H479" s="203"/>
      <c r="I479" s="93"/>
      <c r="J479" s="93"/>
      <c r="K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</row>
    <row r="480" customFormat="false" ht="15.75" hidden="false" customHeight="true" outlineLevel="0" collapsed="false">
      <c r="A480" s="93"/>
      <c r="B480" s="202"/>
      <c r="C480" s="93"/>
      <c r="D480" s="93"/>
      <c r="E480" s="93"/>
      <c r="F480" s="93"/>
      <c r="G480" s="202"/>
      <c r="H480" s="203"/>
      <c r="I480" s="93"/>
      <c r="J480" s="93"/>
      <c r="K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</row>
    <row r="481" customFormat="false" ht="15.75" hidden="false" customHeight="true" outlineLevel="0" collapsed="false">
      <c r="A481" s="93"/>
      <c r="B481" s="202"/>
      <c r="C481" s="93"/>
      <c r="D481" s="93"/>
      <c r="E481" s="93"/>
      <c r="F481" s="93"/>
      <c r="G481" s="202"/>
      <c r="H481" s="203"/>
      <c r="I481" s="93"/>
      <c r="J481" s="93"/>
      <c r="K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</row>
    <row r="482" customFormat="false" ht="15.75" hidden="false" customHeight="true" outlineLevel="0" collapsed="false">
      <c r="A482" s="93"/>
      <c r="B482" s="202"/>
      <c r="C482" s="93"/>
      <c r="D482" s="93"/>
      <c r="E482" s="93"/>
      <c r="F482" s="93"/>
      <c r="G482" s="202"/>
      <c r="H482" s="203"/>
      <c r="I482" s="93"/>
      <c r="J482" s="93"/>
      <c r="K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</row>
    <row r="483" customFormat="false" ht="15.75" hidden="false" customHeight="true" outlineLevel="0" collapsed="false">
      <c r="A483" s="93"/>
      <c r="B483" s="202"/>
      <c r="C483" s="93"/>
      <c r="D483" s="93"/>
      <c r="E483" s="93"/>
      <c r="F483" s="93"/>
      <c r="G483" s="202"/>
      <c r="H483" s="203"/>
      <c r="I483" s="93"/>
      <c r="J483" s="93"/>
      <c r="K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</row>
    <row r="484" customFormat="false" ht="15.75" hidden="false" customHeight="true" outlineLevel="0" collapsed="false">
      <c r="A484" s="93"/>
      <c r="B484" s="202"/>
      <c r="C484" s="93"/>
      <c r="D484" s="93"/>
      <c r="E484" s="93"/>
      <c r="F484" s="93"/>
      <c r="G484" s="202"/>
      <c r="H484" s="203"/>
      <c r="I484" s="93"/>
      <c r="J484" s="93"/>
      <c r="K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</row>
    <row r="485" customFormat="false" ht="15.75" hidden="false" customHeight="true" outlineLevel="0" collapsed="false">
      <c r="A485" s="93"/>
      <c r="B485" s="202"/>
      <c r="C485" s="93"/>
      <c r="D485" s="93"/>
      <c r="E485" s="93"/>
      <c r="F485" s="93"/>
      <c r="G485" s="202"/>
      <c r="H485" s="203"/>
      <c r="I485" s="93"/>
      <c r="J485" s="93"/>
      <c r="K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</row>
    <row r="486" customFormat="false" ht="15.75" hidden="false" customHeight="true" outlineLevel="0" collapsed="false">
      <c r="A486" s="93"/>
      <c r="B486" s="202"/>
      <c r="C486" s="93"/>
      <c r="D486" s="93"/>
      <c r="E486" s="93"/>
      <c r="F486" s="93"/>
      <c r="G486" s="202"/>
      <c r="H486" s="203"/>
      <c r="I486" s="93"/>
      <c r="J486" s="93"/>
      <c r="K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</row>
    <row r="487" customFormat="false" ht="15.75" hidden="false" customHeight="true" outlineLevel="0" collapsed="false">
      <c r="A487" s="93"/>
      <c r="B487" s="202"/>
      <c r="C487" s="93"/>
      <c r="D487" s="93"/>
      <c r="E487" s="93"/>
      <c r="F487" s="93"/>
      <c r="G487" s="202"/>
      <c r="H487" s="203"/>
      <c r="I487" s="93"/>
      <c r="J487" s="93"/>
      <c r="K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</row>
    <row r="488" customFormat="false" ht="15.75" hidden="false" customHeight="true" outlineLevel="0" collapsed="false">
      <c r="A488" s="93"/>
      <c r="B488" s="202"/>
      <c r="C488" s="93"/>
      <c r="D488" s="93"/>
      <c r="E488" s="93"/>
      <c r="F488" s="93"/>
      <c r="G488" s="202"/>
      <c r="H488" s="203"/>
      <c r="I488" s="93"/>
      <c r="J488" s="93"/>
      <c r="K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</row>
    <row r="489" customFormat="false" ht="15.75" hidden="false" customHeight="true" outlineLevel="0" collapsed="false">
      <c r="A489" s="93"/>
      <c r="B489" s="202"/>
      <c r="C489" s="93"/>
      <c r="D489" s="93"/>
      <c r="E489" s="93"/>
      <c r="F489" s="93"/>
      <c r="G489" s="202"/>
      <c r="H489" s="203"/>
      <c r="I489" s="93"/>
      <c r="J489" s="93"/>
      <c r="K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</row>
    <row r="490" customFormat="false" ht="15.75" hidden="false" customHeight="true" outlineLevel="0" collapsed="false">
      <c r="A490" s="93"/>
      <c r="B490" s="202"/>
      <c r="C490" s="93"/>
      <c r="D490" s="93"/>
      <c r="E490" s="93"/>
      <c r="F490" s="93"/>
      <c r="G490" s="202"/>
      <c r="H490" s="203"/>
      <c r="I490" s="93"/>
      <c r="J490" s="93"/>
      <c r="K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</row>
    <row r="491" customFormat="false" ht="15.75" hidden="false" customHeight="true" outlineLevel="0" collapsed="false">
      <c r="A491" s="93"/>
      <c r="B491" s="202"/>
      <c r="C491" s="93"/>
      <c r="D491" s="93"/>
      <c r="E491" s="93"/>
      <c r="F491" s="93"/>
      <c r="G491" s="202"/>
      <c r="H491" s="203"/>
      <c r="I491" s="93"/>
      <c r="J491" s="93"/>
      <c r="K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</row>
    <row r="492" customFormat="false" ht="15.75" hidden="false" customHeight="true" outlineLevel="0" collapsed="false">
      <c r="A492" s="93"/>
      <c r="B492" s="202"/>
      <c r="C492" s="93"/>
      <c r="D492" s="93"/>
      <c r="E492" s="93"/>
      <c r="F492" s="93"/>
      <c r="G492" s="202"/>
      <c r="H492" s="203"/>
      <c r="I492" s="93"/>
      <c r="J492" s="93"/>
      <c r="K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</row>
    <row r="493" customFormat="false" ht="15.75" hidden="false" customHeight="true" outlineLevel="0" collapsed="false">
      <c r="A493" s="93"/>
      <c r="B493" s="202"/>
      <c r="C493" s="93"/>
      <c r="D493" s="93"/>
      <c r="E493" s="93"/>
      <c r="F493" s="93"/>
      <c r="G493" s="202"/>
      <c r="H493" s="203"/>
      <c r="I493" s="93"/>
      <c r="J493" s="93"/>
      <c r="K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</row>
    <row r="494" customFormat="false" ht="15.75" hidden="false" customHeight="true" outlineLevel="0" collapsed="false">
      <c r="A494" s="93"/>
      <c r="B494" s="202"/>
      <c r="C494" s="93"/>
      <c r="D494" s="93"/>
      <c r="E494" s="93"/>
      <c r="F494" s="93"/>
      <c r="G494" s="202"/>
      <c r="H494" s="203"/>
      <c r="I494" s="93"/>
      <c r="J494" s="93"/>
      <c r="K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</row>
    <row r="495" customFormat="false" ht="15.75" hidden="false" customHeight="true" outlineLevel="0" collapsed="false">
      <c r="A495" s="93"/>
      <c r="B495" s="202"/>
      <c r="C495" s="93"/>
      <c r="D495" s="93"/>
      <c r="E495" s="93"/>
      <c r="F495" s="93"/>
      <c r="G495" s="202"/>
      <c r="H495" s="203"/>
      <c r="I495" s="93"/>
      <c r="J495" s="93"/>
      <c r="K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</row>
    <row r="496" customFormat="false" ht="15.75" hidden="false" customHeight="true" outlineLevel="0" collapsed="false">
      <c r="A496" s="93"/>
      <c r="B496" s="202"/>
      <c r="C496" s="93"/>
      <c r="D496" s="93"/>
      <c r="E496" s="93"/>
      <c r="F496" s="93"/>
      <c r="G496" s="202"/>
      <c r="H496" s="203"/>
      <c r="I496" s="93"/>
      <c r="J496" s="93"/>
      <c r="K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</row>
    <row r="497" customFormat="false" ht="15.75" hidden="false" customHeight="true" outlineLevel="0" collapsed="false">
      <c r="A497" s="93"/>
      <c r="B497" s="202"/>
      <c r="C497" s="93"/>
      <c r="D497" s="93"/>
      <c r="E497" s="93"/>
      <c r="F497" s="93"/>
      <c r="G497" s="202"/>
      <c r="H497" s="203"/>
      <c r="I497" s="93"/>
      <c r="J497" s="93"/>
      <c r="K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</row>
    <row r="498" customFormat="false" ht="15.75" hidden="false" customHeight="true" outlineLevel="0" collapsed="false">
      <c r="A498" s="93"/>
      <c r="B498" s="202"/>
      <c r="C498" s="93"/>
      <c r="D498" s="93"/>
      <c r="E498" s="93"/>
      <c r="F498" s="93"/>
      <c r="G498" s="202"/>
      <c r="H498" s="203"/>
      <c r="I498" s="93"/>
      <c r="J498" s="93"/>
      <c r="K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</row>
    <row r="499" customFormat="false" ht="15.75" hidden="false" customHeight="true" outlineLevel="0" collapsed="false">
      <c r="A499" s="93"/>
      <c r="B499" s="202"/>
      <c r="C499" s="93"/>
      <c r="D499" s="93"/>
      <c r="E499" s="93"/>
      <c r="F499" s="93"/>
      <c r="G499" s="202"/>
      <c r="H499" s="203"/>
      <c r="I499" s="93"/>
      <c r="J499" s="93"/>
      <c r="K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</row>
    <row r="500" customFormat="false" ht="15.75" hidden="false" customHeight="true" outlineLevel="0" collapsed="false">
      <c r="A500" s="93"/>
      <c r="B500" s="202"/>
      <c r="C500" s="93"/>
      <c r="D500" s="93"/>
      <c r="E500" s="93"/>
      <c r="F500" s="93"/>
      <c r="G500" s="202"/>
      <c r="H500" s="203"/>
      <c r="I500" s="93"/>
      <c r="J500" s="93"/>
      <c r="K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</row>
    <row r="501" customFormat="false" ht="15.75" hidden="false" customHeight="true" outlineLevel="0" collapsed="false">
      <c r="A501" s="93"/>
      <c r="B501" s="202"/>
      <c r="C501" s="93"/>
      <c r="D501" s="93"/>
      <c r="E501" s="93"/>
      <c r="F501" s="93"/>
      <c r="G501" s="202"/>
      <c r="H501" s="203"/>
      <c r="I501" s="93"/>
      <c r="J501" s="93"/>
      <c r="K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</row>
    <row r="502" customFormat="false" ht="15.75" hidden="false" customHeight="true" outlineLevel="0" collapsed="false">
      <c r="A502" s="93"/>
      <c r="B502" s="202"/>
      <c r="C502" s="93"/>
      <c r="D502" s="93"/>
      <c r="E502" s="93"/>
      <c r="F502" s="93"/>
      <c r="G502" s="202"/>
      <c r="H502" s="203"/>
      <c r="I502" s="93"/>
      <c r="J502" s="93"/>
      <c r="K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</row>
    <row r="503" customFormat="false" ht="15.75" hidden="false" customHeight="true" outlineLevel="0" collapsed="false">
      <c r="A503" s="93"/>
      <c r="B503" s="202"/>
      <c r="C503" s="93"/>
      <c r="D503" s="93"/>
      <c r="E503" s="93"/>
      <c r="F503" s="93"/>
      <c r="G503" s="202"/>
      <c r="H503" s="203"/>
      <c r="I503" s="93"/>
      <c r="J503" s="93"/>
      <c r="K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</row>
    <row r="504" customFormat="false" ht="15.75" hidden="false" customHeight="true" outlineLevel="0" collapsed="false">
      <c r="A504" s="93"/>
      <c r="B504" s="202"/>
      <c r="C504" s="93"/>
      <c r="D504" s="93"/>
      <c r="E504" s="93"/>
      <c r="F504" s="93"/>
      <c r="G504" s="202"/>
      <c r="H504" s="203"/>
      <c r="I504" s="93"/>
      <c r="J504" s="93"/>
      <c r="K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</row>
    <row r="505" customFormat="false" ht="15.75" hidden="false" customHeight="true" outlineLevel="0" collapsed="false">
      <c r="A505" s="93"/>
      <c r="B505" s="202"/>
      <c r="C505" s="93"/>
      <c r="D505" s="93"/>
      <c r="E505" s="93"/>
      <c r="F505" s="93"/>
      <c r="G505" s="202"/>
      <c r="H505" s="203"/>
      <c r="I505" s="93"/>
      <c r="J505" s="93"/>
      <c r="K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</row>
    <row r="506" customFormat="false" ht="15.75" hidden="false" customHeight="true" outlineLevel="0" collapsed="false">
      <c r="A506" s="93"/>
      <c r="B506" s="202"/>
      <c r="C506" s="93"/>
      <c r="D506" s="93"/>
      <c r="E506" s="93"/>
      <c r="F506" s="93"/>
      <c r="G506" s="202"/>
      <c r="H506" s="203"/>
      <c r="I506" s="93"/>
      <c r="J506" s="93"/>
      <c r="K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</row>
    <row r="507" customFormat="false" ht="15.75" hidden="false" customHeight="true" outlineLevel="0" collapsed="false">
      <c r="A507" s="93"/>
      <c r="B507" s="202"/>
      <c r="C507" s="93"/>
      <c r="D507" s="93"/>
      <c r="E507" s="93"/>
      <c r="F507" s="93"/>
      <c r="G507" s="202"/>
      <c r="H507" s="203"/>
      <c r="I507" s="93"/>
      <c r="J507" s="93"/>
      <c r="K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</row>
    <row r="508" customFormat="false" ht="15.75" hidden="false" customHeight="true" outlineLevel="0" collapsed="false">
      <c r="A508" s="93"/>
      <c r="B508" s="202"/>
      <c r="C508" s="93"/>
      <c r="D508" s="93"/>
      <c r="E508" s="93"/>
      <c r="F508" s="93"/>
      <c r="G508" s="202"/>
      <c r="H508" s="203"/>
      <c r="I508" s="93"/>
      <c r="J508" s="93"/>
      <c r="K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</row>
    <row r="509" customFormat="false" ht="15.75" hidden="false" customHeight="true" outlineLevel="0" collapsed="false">
      <c r="A509" s="93"/>
      <c r="B509" s="202"/>
      <c r="C509" s="93"/>
      <c r="D509" s="93"/>
      <c r="E509" s="93"/>
      <c r="F509" s="93"/>
      <c r="G509" s="202"/>
      <c r="H509" s="203"/>
      <c r="I509" s="93"/>
      <c r="J509" s="93"/>
      <c r="K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</row>
    <row r="510" customFormat="false" ht="15.75" hidden="false" customHeight="true" outlineLevel="0" collapsed="false">
      <c r="A510" s="93"/>
      <c r="B510" s="202"/>
      <c r="C510" s="93"/>
      <c r="D510" s="93"/>
      <c r="E510" s="93"/>
      <c r="F510" s="93"/>
      <c r="G510" s="202"/>
      <c r="H510" s="203"/>
      <c r="I510" s="93"/>
      <c r="J510" s="93"/>
      <c r="K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</row>
    <row r="511" customFormat="false" ht="15.75" hidden="false" customHeight="true" outlineLevel="0" collapsed="false">
      <c r="A511" s="93"/>
      <c r="B511" s="202"/>
      <c r="C511" s="93"/>
      <c r="D511" s="93"/>
      <c r="E511" s="93"/>
      <c r="F511" s="93"/>
      <c r="G511" s="202"/>
      <c r="H511" s="203"/>
      <c r="I511" s="93"/>
      <c r="J511" s="93"/>
      <c r="K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</row>
    <row r="512" customFormat="false" ht="15.75" hidden="false" customHeight="true" outlineLevel="0" collapsed="false">
      <c r="A512" s="93"/>
      <c r="B512" s="202"/>
      <c r="C512" s="93"/>
      <c r="D512" s="93"/>
      <c r="E512" s="93"/>
      <c r="F512" s="93"/>
      <c r="G512" s="202"/>
      <c r="H512" s="203"/>
      <c r="I512" s="93"/>
      <c r="J512" s="93"/>
      <c r="K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</row>
    <row r="513" customFormat="false" ht="15.75" hidden="false" customHeight="true" outlineLevel="0" collapsed="false">
      <c r="A513" s="93"/>
      <c r="B513" s="202"/>
      <c r="C513" s="93"/>
      <c r="D513" s="93"/>
      <c r="E513" s="93"/>
      <c r="F513" s="93"/>
      <c r="G513" s="202"/>
      <c r="H513" s="203"/>
      <c r="I513" s="93"/>
      <c r="J513" s="93"/>
      <c r="K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</row>
    <row r="514" customFormat="false" ht="15.75" hidden="false" customHeight="true" outlineLevel="0" collapsed="false">
      <c r="A514" s="93"/>
      <c r="B514" s="202"/>
      <c r="C514" s="93"/>
      <c r="D514" s="93"/>
      <c r="E514" s="93"/>
      <c r="F514" s="93"/>
      <c r="G514" s="202"/>
      <c r="H514" s="203"/>
      <c r="I514" s="93"/>
      <c r="J514" s="93"/>
      <c r="K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</row>
    <row r="515" customFormat="false" ht="15.75" hidden="false" customHeight="true" outlineLevel="0" collapsed="false">
      <c r="A515" s="93"/>
      <c r="B515" s="202"/>
      <c r="C515" s="93"/>
      <c r="D515" s="93"/>
      <c r="E515" s="93"/>
      <c r="F515" s="93"/>
      <c r="G515" s="202"/>
      <c r="H515" s="203"/>
      <c r="I515" s="93"/>
      <c r="J515" s="93"/>
      <c r="K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</row>
    <row r="516" customFormat="false" ht="15.75" hidden="false" customHeight="true" outlineLevel="0" collapsed="false">
      <c r="A516" s="93"/>
      <c r="B516" s="202"/>
      <c r="C516" s="93"/>
      <c r="D516" s="93"/>
      <c r="E516" s="93"/>
      <c r="F516" s="93"/>
      <c r="G516" s="202"/>
      <c r="H516" s="203"/>
      <c r="I516" s="93"/>
      <c r="J516" s="93"/>
      <c r="K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</row>
    <row r="517" customFormat="false" ht="15.75" hidden="false" customHeight="true" outlineLevel="0" collapsed="false">
      <c r="A517" s="93"/>
      <c r="B517" s="202"/>
      <c r="C517" s="93"/>
      <c r="D517" s="93"/>
      <c r="E517" s="93"/>
      <c r="F517" s="93"/>
      <c r="G517" s="202"/>
      <c r="H517" s="203"/>
      <c r="I517" s="93"/>
      <c r="J517" s="93"/>
      <c r="K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</row>
    <row r="518" customFormat="false" ht="15.75" hidden="false" customHeight="true" outlineLevel="0" collapsed="false">
      <c r="A518" s="93"/>
      <c r="B518" s="202"/>
      <c r="C518" s="93"/>
      <c r="D518" s="93"/>
      <c r="E518" s="93"/>
      <c r="F518" s="93"/>
      <c r="G518" s="202"/>
      <c r="H518" s="203"/>
      <c r="I518" s="93"/>
      <c r="J518" s="93"/>
      <c r="K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</row>
    <row r="519" customFormat="false" ht="15.75" hidden="false" customHeight="true" outlineLevel="0" collapsed="false">
      <c r="A519" s="93"/>
      <c r="B519" s="202"/>
      <c r="C519" s="93"/>
      <c r="D519" s="93"/>
      <c r="E519" s="93"/>
      <c r="F519" s="93"/>
      <c r="G519" s="202"/>
      <c r="H519" s="203"/>
      <c r="I519" s="93"/>
      <c r="J519" s="93"/>
      <c r="K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</row>
    <row r="520" customFormat="false" ht="15.75" hidden="false" customHeight="true" outlineLevel="0" collapsed="false">
      <c r="A520" s="93"/>
      <c r="B520" s="202"/>
      <c r="C520" s="93"/>
      <c r="D520" s="93"/>
      <c r="E520" s="93"/>
      <c r="F520" s="93"/>
      <c r="G520" s="202"/>
      <c r="H520" s="203"/>
      <c r="I520" s="93"/>
      <c r="J520" s="93"/>
      <c r="K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</row>
    <row r="521" customFormat="false" ht="15.75" hidden="false" customHeight="true" outlineLevel="0" collapsed="false">
      <c r="A521" s="93"/>
      <c r="B521" s="202"/>
      <c r="C521" s="93"/>
      <c r="D521" s="93"/>
      <c r="E521" s="93"/>
      <c r="F521" s="93"/>
      <c r="G521" s="202"/>
      <c r="H521" s="203"/>
      <c r="I521" s="93"/>
      <c r="J521" s="93"/>
      <c r="K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</row>
    <row r="522" customFormat="false" ht="15.75" hidden="false" customHeight="true" outlineLevel="0" collapsed="false">
      <c r="A522" s="93"/>
      <c r="B522" s="202"/>
      <c r="C522" s="93"/>
      <c r="D522" s="93"/>
      <c r="E522" s="93"/>
      <c r="F522" s="93"/>
      <c r="G522" s="202"/>
      <c r="H522" s="203"/>
      <c r="I522" s="93"/>
      <c r="J522" s="93"/>
      <c r="K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</row>
    <row r="523" customFormat="false" ht="15.75" hidden="false" customHeight="true" outlineLevel="0" collapsed="false">
      <c r="A523" s="93"/>
      <c r="B523" s="202"/>
      <c r="C523" s="93"/>
      <c r="D523" s="93"/>
      <c r="E523" s="93"/>
      <c r="F523" s="93"/>
      <c r="G523" s="202"/>
      <c r="H523" s="203"/>
      <c r="I523" s="93"/>
      <c r="J523" s="93"/>
      <c r="K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</row>
    <row r="524" customFormat="false" ht="15.75" hidden="false" customHeight="true" outlineLevel="0" collapsed="false">
      <c r="A524" s="93"/>
      <c r="B524" s="202"/>
      <c r="C524" s="93"/>
      <c r="D524" s="93"/>
      <c r="E524" s="93"/>
      <c r="F524" s="93"/>
      <c r="G524" s="202"/>
      <c r="H524" s="203"/>
      <c r="I524" s="93"/>
      <c r="J524" s="93"/>
      <c r="K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</row>
    <row r="525" customFormat="false" ht="15.75" hidden="false" customHeight="true" outlineLevel="0" collapsed="false">
      <c r="A525" s="93"/>
      <c r="B525" s="202"/>
      <c r="C525" s="93"/>
      <c r="D525" s="93"/>
      <c r="E525" s="93"/>
      <c r="F525" s="93"/>
      <c r="G525" s="202"/>
      <c r="H525" s="203"/>
      <c r="I525" s="93"/>
      <c r="J525" s="93"/>
      <c r="K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</row>
    <row r="526" customFormat="false" ht="15.75" hidden="false" customHeight="true" outlineLevel="0" collapsed="false">
      <c r="A526" s="93"/>
      <c r="B526" s="202"/>
      <c r="C526" s="93"/>
      <c r="D526" s="93"/>
      <c r="E526" s="93"/>
      <c r="F526" s="93"/>
      <c r="G526" s="202"/>
      <c r="H526" s="203"/>
      <c r="I526" s="93"/>
      <c r="J526" s="93"/>
      <c r="K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</row>
    <row r="527" customFormat="false" ht="15.75" hidden="false" customHeight="true" outlineLevel="0" collapsed="false">
      <c r="A527" s="93"/>
      <c r="B527" s="202"/>
      <c r="C527" s="93"/>
      <c r="D527" s="93"/>
      <c r="E527" s="93"/>
      <c r="F527" s="93"/>
      <c r="G527" s="202"/>
      <c r="H527" s="203"/>
      <c r="I527" s="93"/>
      <c r="J527" s="93"/>
      <c r="K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</row>
    <row r="528" customFormat="false" ht="15.75" hidden="false" customHeight="true" outlineLevel="0" collapsed="false">
      <c r="A528" s="93"/>
      <c r="B528" s="202"/>
      <c r="C528" s="93"/>
      <c r="D528" s="93"/>
      <c r="E528" s="93"/>
      <c r="F528" s="93"/>
      <c r="G528" s="202"/>
      <c r="H528" s="203"/>
      <c r="I528" s="93"/>
      <c r="J528" s="93"/>
      <c r="K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</row>
    <row r="529" customFormat="false" ht="15.75" hidden="false" customHeight="true" outlineLevel="0" collapsed="false">
      <c r="A529" s="93"/>
      <c r="B529" s="202"/>
      <c r="C529" s="93"/>
      <c r="D529" s="93"/>
      <c r="E529" s="93"/>
      <c r="F529" s="93"/>
      <c r="G529" s="202"/>
      <c r="H529" s="203"/>
      <c r="I529" s="93"/>
      <c r="J529" s="93"/>
      <c r="K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</row>
    <row r="530" customFormat="false" ht="15.75" hidden="false" customHeight="true" outlineLevel="0" collapsed="false">
      <c r="A530" s="93"/>
      <c r="B530" s="202"/>
      <c r="C530" s="93"/>
      <c r="D530" s="93"/>
      <c r="E530" s="93"/>
      <c r="F530" s="93"/>
      <c r="G530" s="202"/>
      <c r="H530" s="203"/>
      <c r="I530" s="93"/>
      <c r="J530" s="93"/>
      <c r="K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</row>
    <row r="531" customFormat="false" ht="15.75" hidden="false" customHeight="true" outlineLevel="0" collapsed="false">
      <c r="A531" s="93"/>
      <c r="B531" s="202"/>
      <c r="C531" s="93"/>
      <c r="D531" s="93"/>
      <c r="E531" s="93"/>
      <c r="F531" s="93"/>
      <c r="G531" s="202"/>
      <c r="H531" s="203"/>
      <c r="I531" s="93"/>
      <c r="J531" s="93"/>
      <c r="K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</row>
    <row r="532" customFormat="false" ht="15.75" hidden="false" customHeight="true" outlineLevel="0" collapsed="false">
      <c r="A532" s="93"/>
      <c r="B532" s="202"/>
      <c r="C532" s="93"/>
      <c r="D532" s="93"/>
      <c r="E532" s="93"/>
      <c r="F532" s="93"/>
      <c r="G532" s="202"/>
      <c r="H532" s="203"/>
      <c r="I532" s="93"/>
      <c r="J532" s="93"/>
      <c r="K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</row>
    <row r="533" customFormat="false" ht="15.75" hidden="false" customHeight="true" outlineLevel="0" collapsed="false">
      <c r="A533" s="93"/>
      <c r="B533" s="202"/>
      <c r="C533" s="93"/>
      <c r="D533" s="93"/>
      <c r="E533" s="93"/>
      <c r="F533" s="93"/>
      <c r="G533" s="202"/>
      <c r="H533" s="203"/>
      <c r="I533" s="93"/>
      <c r="J533" s="93"/>
      <c r="K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</row>
    <row r="534" customFormat="false" ht="15.75" hidden="false" customHeight="true" outlineLevel="0" collapsed="false">
      <c r="A534" s="93"/>
      <c r="B534" s="202"/>
      <c r="C534" s="93"/>
      <c r="D534" s="93"/>
      <c r="E534" s="93"/>
      <c r="F534" s="93"/>
      <c r="G534" s="202"/>
      <c r="H534" s="203"/>
      <c r="I534" s="93"/>
      <c r="J534" s="93"/>
      <c r="K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</row>
    <row r="535" customFormat="false" ht="15.75" hidden="false" customHeight="true" outlineLevel="0" collapsed="false">
      <c r="A535" s="93"/>
      <c r="B535" s="202"/>
      <c r="C535" s="93"/>
      <c r="D535" s="93"/>
      <c r="E535" s="93"/>
      <c r="F535" s="93"/>
      <c r="G535" s="202"/>
      <c r="H535" s="203"/>
      <c r="I535" s="93"/>
      <c r="J535" s="93"/>
      <c r="K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</row>
    <row r="536" customFormat="false" ht="15.75" hidden="false" customHeight="true" outlineLevel="0" collapsed="false">
      <c r="A536" s="93"/>
      <c r="B536" s="202"/>
      <c r="C536" s="93"/>
      <c r="D536" s="93"/>
      <c r="E536" s="93"/>
      <c r="F536" s="93"/>
      <c r="G536" s="202"/>
      <c r="H536" s="203"/>
      <c r="I536" s="93"/>
      <c r="J536" s="93"/>
      <c r="K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</row>
    <row r="537" customFormat="false" ht="15.75" hidden="false" customHeight="true" outlineLevel="0" collapsed="false">
      <c r="A537" s="93"/>
      <c r="B537" s="202"/>
      <c r="C537" s="93"/>
      <c r="D537" s="93"/>
      <c r="E537" s="93"/>
      <c r="F537" s="93"/>
      <c r="G537" s="202"/>
      <c r="H537" s="203"/>
      <c r="I537" s="93"/>
      <c r="J537" s="93"/>
      <c r="K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</row>
    <row r="538" customFormat="false" ht="15.75" hidden="false" customHeight="true" outlineLevel="0" collapsed="false">
      <c r="A538" s="93"/>
      <c r="B538" s="202"/>
      <c r="C538" s="93"/>
      <c r="D538" s="93"/>
      <c r="E538" s="93"/>
      <c r="F538" s="93"/>
      <c r="G538" s="202"/>
      <c r="H538" s="203"/>
      <c r="I538" s="93"/>
      <c r="J538" s="93"/>
      <c r="K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</row>
    <row r="539" customFormat="false" ht="15.75" hidden="false" customHeight="true" outlineLevel="0" collapsed="false">
      <c r="A539" s="93"/>
      <c r="B539" s="202"/>
      <c r="C539" s="93"/>
      <c r="D539" s="93"/>
      <c r="E539" s="93"/>
      <c r="F539" s="93"/>
      <c r="G539" s="202"/>
      <c r="H539" s="203"/>
      <c r="I539" s="93"/>
      <c r="J539" s="93"/>
      <c r="K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</row>
    <row r="540" customFormat="false" ht="15.75" hidden="false" customHeight="true" outlineLevel="0" collapsed="false">
      <c r="A540" s="93"/>
      <c r="B540" s="202"/>
      <c r="C540" s="93"/>
      <c r="D540" s="93"/>
      <c r="E540" s="93"/>
      <c r="F540" s="93"/>
      <c r="G540" s="202"/>
      <c r="H540" s="203"/>
      <c r="I540" s="93"/>
      <c r="J540" s="93"/>
      <c r="K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</row>
    <row r="541" customFormat="false" ht="15.75" hidden="false" customHeight="true" outlineLevel="0" collapsed="false">
      <c r="A541" s="93"/>
      <c r="B541" s="202"/>
      <c r="C541" s="93"/>
      <c r="D541" s="93"/>
      <c r="E541" s="93"/>
      <c r="F541" s="93"/>
      <c r="G541" s="202"/>
      <c r="H541" s="203"/>
      <c r="I541" s="93"/>
      <c r="J541" s="93"/>
      <c r="K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</row>
    <row r="542" customFormat="false" ht="15.75" hidden="false" customHeight="true" outlineLevel="0" collapsed="false">
      <c r="A542" s="93"/>
      <c r="B542" s="202"/>
      <c r="C542" s="93"/>
      <c r="D542" s="93"/>
      <c r="E542" s="93"/>
      <c r="F542" s="93"/>
      <c r="G542" s="202"/>
      <c r="H542" s="203"/>
      <c r="I542" s="93"/>
      <c r="J542" s="93"/>
      <c r="K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</row>
    <row r="543" customFormat="false" ht="15.75" hidden="false" customHeight="true" outlineLevel="0" collapsed="false">
      <c r="A543" s="93"/>
      <c r="B543" s="202"/>
      <c r="C543" s="93"/>
      <c r="D543" s="93"/>
      <c r="E543" s="93"/>
      <c r="F543" s="93"/>
      <c r="G543" s="202"/>
      <c r="H543" s="203"/>
      <c r="I543" s="93"/>
      <c r="J543" s="93"/>
      <c r="K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</row>
    <row r="544" customFormat="false" ht="15.75" hidden="false" customHeight="true" outlineLevel="0" collapsed="false">
      <c r="A544" s="93"/>
      <c r="B544" s="202"/>
      <c r="C544" s="93"/>
      <c r="D544" s="93"/>
      <c r="E544" s="93"/>
      <c r="F544" s="93"/>
      <c r="G544" s="202"/>
      <c r="H544" s="203"/>
      <c r="I544" s="93"/>
      <c r="J544" s="93"/>
      <c r="K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</row>
    <row r="545" customFormat="false" ht="15.75" hidden="false" customHeight="true" outlineLevel="0" collapsed="false">
      <c r="A545" s="93"/>
      <c r="B545" s="202"/>
      <c r="C545" s="93"/>
      <c r="D545" s="93"/>
      <c r="E545" s="93"/>
      <c r="F545" s="93"/>
      <c r="G545" s="202"/>
      <c r="H545" s="203"/>
      <c r="I545" s="93"/>
      <c r="J545" s="93"/>
      <c r="K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</row>
    <row r="546" customFormat="false" ht="15.75" hidden="false" customHeight="true" outlineLevel="0" collapsed="false">
      <c r="A546" s="93"/>
      <c r="B546" s="202"/>
      <c r="C546" s="93"/>
      <c r="D546" s="93"/>
      <c r="E546" s="93"/>
      <c r="F546" s="93"/>
      <c r="G546" s="202"/>
      <c r="H546" s="203"/>
      <c r="I546" s="93"/>
      <c r="J546" s="93"/>
      <c r="K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</row>
    <row r="547" customFormat="false" ht="15.75" hidden="false" customHeight="true" outlineLevel="0" collapsed="false">
      <c r="A547" s="93"/>
      <c r="B547" s="202"/>
      <c r="C547" s="93"/>
      <c r="D547" s="93"/>
      <c r="E547" s="93"/>
      <c r="F547" s="93"/>
      <c r="G547" s="202"/>
      <c r="H547" s="203"/>
      <c r="I547" s="93"/>
      <c r="J547" s="93"/>
      <c r="K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</row>
    <row r="548" customFormat="false" ht="15.75" hidden="false" customHeight="true" outlineLevel="0" collapsed="false">
      <c r="A548" s="93"/>
      <c r="B548" s="202"/>
      <c r="C548" s="93"/>
      <c r="D548" s="93"/>
      <c r="E548" s="93"/>
      <c r="F548" s="93"/>
      <c r="G548" s="202"/>
      <c r="H548" s="203"/>
      <c r="I548" s="93"/>
      <c r="J548" s="93"/>
      <c r="K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</row>
    <row r="549" customFormat="false" ht="15.75" hidden="false" customHeight="true" outlineLevel="0" collapsed="false">
      <c r="A549" s="93"/>
      <c r="B549" s="202"/>
      <c r="C549" s="93"/>
      <c r="D549" s="93"/>
      <c r="E549" s="93"/>
      <c r="F549" s="93"/>
      <c r="G549" s="202"/>
      <c r="H549" s="203"/>
      <c r="I549" s="93"/>
      <c r="J549" s="93"/>
      <c r="K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</row>
    <row r="550" customFormat="false" ht="15.75" hidden="false" customHeight="true" outlineLevel="0" collapsed="false">
      <c r="A550" s="93"/>
      <c r="B550" s="202"/>
      <c r="C550" s="93"/>
      <c r="D550" s="93"/>
      <c r="E550" s="93"/>
      <c r="F550" s="93"/>
      <c r="G550" s="202"/>
      <c r="H550" s="203"/>
      <c r="I550" s="93"/>
      <c r="J550" s="93"/>
      <c r="K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</row>
    <row r="551" customFormat="false" ht="15.75" hidden="false" customHeight="true" outlineLevel="0" collapsed="false">
      <c r="A551" s="93"/>
      <c r="B551" s="202"/>
      <c r="C551" s="93"/>
      <c r="D551" s="93"/>
      <c r="E551" s="93"/>
      <c r="F551" s="93"/>
      <c r="G551" s="202"/>
      <c r="H551" s="203"/>
      <c r="I551" s="93"/>
      <c r="J551" s="93"/>
      <c r="K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</row>
    <row r="552" customFormat="false" ht="15.75" hidden="false" customHeight="true" outlineLevel="0" collapsed="false">
      <c r="A552" s="93"/>
      <c r="B552" s="202"/>
      <c r="C552" s="93"/>
      <c r="D552" s="93"/>
      <c r="E552" s="93"/>
      <c r="F552" s="93"/>
      <c r="G552" s="202"/>
      <c r="H552" s="203"/>
      <c r="I552" s="93"/>
      <c r="J552" s="93"/>
      <c r="K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</row>
    <row r="553" customFormat="false" ht="15.75" hidden="false" customHeight="true" outlineLevel="0" collapsed="false">
      <c r="A553" s="93"/>
      <c r="B553" s="202"/>
      <c r="C553" s="93"/>
      <c r="D553" s="93"/>
      <c r="E553" s="93"/>
      <c r="F553" s="93"/>
      <c r="G553" s="202"/>
      <c r="H553" s="203"/>
      <c r="I553" s="93"/>
      <c r="J553" s="93"/>
      <c r="K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</row>
    <row r="554" customFormat="false" ht="15.75" hidden="false" customHeight="true" outlineLevel="0" collapsed="false">
      <c r="A554" s="93"/>
      <c r="B554" s="202"/>
      <c r="C554" s="93"/>
      <c r="D554" s="93"/>
      <c r="E554" s="93"/>
      <c r="F554" s="93"/>
      <c r="G554" s="202"/>
      <c r="H554" s="203"/>
      <c r="I554" s="93"/>
      <c r="J554" s="93"/>
      <c r="K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</row>
    <row r="555" customFormat="false" ht="15.75" hidden="false" customHeight="true" outlineLevel="0" collapsed="false">
      <c r="A555" s="93"/>
      <c r="B555" s="202"/>
      <c r="C555" s="93"/>
      <c r="D555" s="93"/>
      <c r="E555" s="93"/>
      <c r="F555" s="93"/>
      <c r="G555" s="202"/>
      <c r="H555" s="203"/>
      <c r="I555" s="93"/>
      <c r="J555" s="93"/>
      <c r="K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</row>
    <row r="556" customFormat="false" ht="15.75" hidden="false" customHeight="true" outlineLevel="0" collapsed="false">
      <c r="A556" s="93"/>
      <c r="B556" s="202"/>
      <c r="C556" s="93"/>
      <c r="D556" s="93"/>
      <c r="E556" s="93"/>
      <c r="F556" s="93"/>
      <c r="G556" s="202"/>
      <c r="H556" s="203"/>
      <c r="I556" s="93"/>
      <c r="J556" s="93"/>
      <c r="K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</row>
    <row r="557" customFormat="false" ht="15.75" hidden="false" customHeight="true" outlineLevel="0" collapsed="false">
      <c r="A557" s="93"/>
      <c r="B557" s="202"/>
      <c r="C557" s="93"/>
      <c r="D557" s="93"/>
      <c r="E557" s="93"/>
      <c r="F557" s="93"/>
      <c r="G557" s="202"/>
      <c r="H557" s="203"/>
      <c r="I557" s="93"/>
      <c r="J557" s="93"/>
      <c r="K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</row>
    <row r="558" customFormat="false" ht="15.75" hidden="false" customHeight="true" outlineLevel="0" collapsed="false">
      <c r="A558" s="93"/>
      <c r="B558" s="202"/>
      <c r="C558" s="93"/>
      <c r="D558" s="93"/>
      <c r="E558" s="93"/>
      <c r="F558" s="93"/>
      <c r="G558" s="202"/>
      <c r="H558" s="203"/>
      <c r="I558" s="93"/>
      <c r="J558" s="93"/>
      <c r="K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</row>
    <row r="559" customFormat="false" ht="15.75" hidden="false" customHeight="true" outlineLevel="0" collapsed="false">
      <c r="A559" s="93"/>
      <c r="B559" s="202"/>
      <c r="C559" s="93"/>
      <c r="D559" s="93"/>
      <c r="E559" s="93"/>
      <c r="F559" s="93"/>
      <c r="G559" s="202"/>
      <c r="H559" s="203"/>
      <c r="I559" s="93"/>
      <c r="J559" s="93"/>
      <c r="K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</row>
    <row r="560" customFormat="false" ht="15.75" hidden="false" customHeight="true" outlineLevel="0" collapsed="false">
      <c r="A560" s="93"/>
      <c r="B560" s="202"/>
      <c r="C560" s="93"/>
      <c r="D560" s="93"/>
      <c r="E560" s="93"/>
      <c r="F560" s="93"/>
      <c r="G560" s="202"/>
      <c r="H560" s="203"/>
      <c r="I560" s="93"/>
      <c r="J560" s="93"/>
      <c r="K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</row>
    <row r="561" customFormat="false" ht="15.75" hidden="false" customHeight="true" outlineLevel="0" collapsed="false">
      <c r="A561" s="93"/>
      <c r="B561" s="202"/>
      <c r="C561" s="93"/>
      <c r="D561" s="93"/>
      <c r="E561" s="93"/>
      <c r="F561" s="93"/>
      <c r="G561" s="202"/>
      <c r="H561" s="203"/>
      <c r="I561" s="93"/>
      <c r="J561" s="93"/>
      <c r="K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</row>
    <row r="562" customFormat="false" ht="15.75" hidden="false" customHeight="true" outlineLevel="0" collapsed="false">
      <c r="A562" s="93"/>
      <c r="B562" s="202"/>
      <c r="C562" s="93"/>
      <c r="D562" s="93"/>
      <c r="E562" s="93"/>
      <c r="F562" s="93"/>
      <c r="G562" s="202"/>
      <c r="H562" s="203"/>
      <c r="I562" s="93"/>
      <c r="J562" s="93"/>
      <c r="K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</row>
    <row r="563" customFormat="false" ht="15.75" hidden="false" customHeight="true" outlineLevel="0" collapsed="false">
      <c r="A563" s="93"/>
      <c r="B563" s="202"/>
      <c r="C563" s="93"/>
      <c r="D563" s="93"/>
      <c r="E563" s="93"/>
      <c r="F563" s="93"/>
      <c r="G563" s="202"/>
      <c r="H563" s="203"/>
      <c r="I563" s="93"/>
      <c r="J563" s="93"/>
      <c r="K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</row>
    <row r="564" customFormat="false" ht="15.75" hidden="false" customHeight="true" outlineLevel="0" collapsed="false">
      <c r="A564" s="93"/>
      <c r="B564" s="202"/>
      <c r="C564" s="93"/>
      <c r="D564" s="93"/>
      <c r="E564" s="93"/>
      <c r="F564" s="93"/>
      <c r="G564" s="202"/>
      <c r="H564" s="203"/>
      <c r="I564" s="93"/>
      <c r="J564" s="93"/>
      <c r="K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</row>
    <row r="565" customFormat="false" ht="15.75" hidden="false" customHeight="true" outlineLevel="0" collapsed="false">
      <c r="A565" s="93"/>
      <c r="B565" s="202"/>
      <c r="C565" s="93"/>
      <c r="D565" s="93"/>
      <c r="E565" s="93"/>
      <c r="F565" s="93"/>
      <c r="G565" s="202"/>
      <c r="H565" s="203"/>
      <c r="I565" s="93"/>
      <c r="J565" s="93"/>
      <c r="K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</row>
    <row r="566" customFormat="false" ht="15.75" hidden="false" customHeight="true" outlineLevel="0" collapsed="false">
      <c r="A566" s="93"/>
      <c r="B566" s="202"/>
      <c r="C566" s="93"/>
      <c r="D566" s="93"/>
      <c r="E566" s="93"/>
      <c r="F566" s="93"/>
      <c r="G566" s="202"/>
      <c r="H566" s="203"/>
      <c r="I566" s="93"/>
      <c r="J566" s="93"/>
      <c r="K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</row>
    <row r="567" customFormat="false" ht="15.75" hidden="false" customHeight="true" outlineLevel="0" collapsed="false">
      <c r="A567" s="93"/>
      <c r="B567" s="202"/>
      <c r="C567" s="93"/>
      <c r="D567" s="93"/>
      <c r="E567" s="93"/>
      <c r="F567" s="93"/>
      <c r="G567" s="202"/>
      <c r="H567" s="203"/>
      <c r="I567" s="93"/>
      <c r="J567" s="93"/>
      <c r="K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</row>
    <row r="568" customFormat="false" ht="15.75" hidden="false" customHeight="true" outlineLevel="0" collapsed="false">
      <c r="A568" s="93"/>
      <c r="B568" s="202"/>
      <c r="C568" s="93"/>
      <c r="D568" s="93"/>
      <c r="E568" s="93"/>
      <c r="F568" s="93"/>
      <c r="G568" s="202"/>
      <c r="H568" s="203"/>
      <c r="I568" s="93"/>
      <c r="J568" s="93"/>
      <c r="K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</row>
    <row r="569" customFormat="false" ht="15.75" hidden="false" customHeight="true" outlineLevel="0" collapsed="false">
      <c r="A569" s="93"/>
      <c r="B569" s="202"/>
      <c r="C569" s="93"/>
      <c r="D569" s="93"/>
      <c r="E569" s="93"/>
      <c r="F569" s="93"/>
      <c r="G569" s="202"/>
      <c r="H569" s="203"/>
      <c r="I569" s="93"/>
      <c r="J569" s="93"/>
      <c r="K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</row>
    <row r="570" customFormat="false" ht="15.75" hidden="false" customHeight="true" outlineLevel="0" collapsed="false">
      <c r="A570" s="93"/>
      <c r="B570" s="202"/>
      <c r="C570" s="93"/>
      <c r="D570" s="93"/>
      <c r="E570" s="93"/>
      <c r="F570" s="93"/>
      <c r="G570" s="202"/>
      <c r="H570" s="203"/>
      <c r="I570" s="93"/>
      <c r="J570" s="93"/>
      <c r="K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</row>
    <row r="571" customFormat="false" ht="15.75" hidden="false" customHeight="true" outlineLevel="0" collapsed="false">
      <c r="A571" s="93"/>
      <c r="B571" s="202"/>
      <c r="C571" s="93"/>
      <c r="D571" s="93"/>
      <c r="E571" s="93"/>
      <c r="F571" s="93"/>
      <c r="G571" s="202"/>
      <c r="H571" s="203"/>
      <c r="I571" s="93"/>
      <c r="J571" s="93"/>
      <c r="K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</row>
    <row r="572" customFormat="false" ht="15.75" hidden="false" customHeight="true" outlineLevel="0" collapsed="false">
      <c r="A572" s="93"/>
      <c r="B572" s="202"/>
      <c r="C572" s="93"/>
      <c r="D572" s="93"/>
      <c r="E572" s="93"/>
      <c r="F572" s="93"/>
      <c r="G572" s="202"/>
      <c r="H572" s="203"/>
      <c r="I572" s="93"/>
      <c r="J572" s="93"/>
      <c r="K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</row>
    <row r="573" customFormat="false" ht="15.75" hidden="false" customHeight="true" outlineLevel="0" collapsed="false">
      <c r="A573" s="93"/>
      <c r="B573" s="202"/>
      <c r="C573" s="93"/>
      <c r="D573" s="93"/>
      <c r="E573" s="93"/>
      <c r="F573" s="93"/>
      <c r="G573" s="202"/>
      <c r="H573" s="203"/>
      <c r="I573" s="93"/>
      <c r="J573" s="93"/>
      <c r="K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</row>
    <row r="574" customFormat="false" ht="15.75" hidden="false" customHeight="true" outlineLevel="0" collapsed="false">
      <c r="A574" s="93"/>
      <c r="B574" s="202"/>
      <c r="C574" s="93"/>
      <c r="D574" s="93"/>
      <c r="E574" s="93"/>
      <c r="F574" s="93"/>
      <c r="G574" s="202"/>
      <c r="H574" s="203"/>
      <c r="I574" s="93"/>
      <c r="J574" s="93"/>
      <c r="K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</row>
    <row r="575" customFormat="false" ht="15.75" hidden="false" customHeight="true" outlineLevel="0" collapsed="false">
      <c r="A575" s="93"/>
      <c r="B575" s="202"/>
      <c r="C575" s="93"/>
      <c r="D575" s="93"/>
      <c r="E575" s="93"/>
      <c r="F575" s="93"/>
      <c r="G575" s="202"/>
      <c r="H575" s="203"/>
      <c r="I575" s="93"/>
      <c r="J575" s="93"/>
      <c r="K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</row>
    <row r="576" customFormat="false" ht="15.75" hidden="false" customHeight="true" outlineLevel="0" collapsed="false">
      <c r="A576" s="93"/>
      <c r="B576" s="202"/>
      <c r="C576" s="93"/>
      <c r="D576" s="93"/>
      <c r="E576" s="93"/>
      <c r="F576" s="93"/>
      <c r="G576" s="202"/>
      <c r="H576" s="203"/>
      <c r="I576" s="93"/>
      <c r="J576" s="93"/>
      <c r="K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</row>
    <row r="577" customFormat="false" ht="15.75" hidden="false" customHeight="true" outlineLevel="0" collapsed="false">
      <c r="A577" s="93"/>
      <c r="B577" s="202"/>
      <c r="C577" s="93"/>
      <c r="D577" s="93"/>
      <c r="E577" s="93"/>
      <c r="F577" s="93"/>
      <c r="G577" s="202"/>
      <c r="H577" s="203"/>
      <c r="I577" s="93"/>
      <c r="J577" s="93"/>
      <c r="K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</row>
    <row r="578" customFormat="false" ht="15.75" hidden="false" customHeight="true" outlineLevel="0" collapsed="false">
      <c r="A578" s="93"/>
      <c r="B578" s="202"/>
      <c r="C578" s="93"/>
      <c r="D578" s="93"/>
      <c r="E578" s="93"/>
      <c r="F578" s="93"/>
      <c r="G578" s="202"/>
      <c r="H578" s="203"/>
      <c r="I578" s="93"/>
      <c r="J578" s="93"/>
      <c r="K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</row>
    <row r="579" customFormat="false" ht="15.75" hidden="false" customHeight="true" outlineLevel="0" collapsed="false">
      <c r="A579" s="93"/>
      <c r="B579" s="202"/>
      <c r="C579" s="93"/>
      <c r="D579" s="93"/>
      <c r="E579" s="93"/>
      <c r="F579" s="93"/>
      <c r="G579" s="202"/>
      <c r="H579" s="203"/>
      <c r="I579" s="93"/>
      <c r="J579" s="93"/>
      <c r="K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</row>
    <row r="580" customFormat="false" ht="15.75" hidden="false" customHeight="true" outlineLevel="0" collapsed="false">
      <c r="A580" s="93"/>
      <c r="B580" s="202"/>
      <c r="C580" s="93"/>
      <c r="D580" s="93"/>
      <c r="E580" s="93"/>
      <c r="F580" s="93"/>
      <c r="G580" s="202"/>
      <c r="H580" s="203"/>
      <c r="I580" s="93"/>
      <c r="J580" s="93"/>
      <c r="K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</row>
    <row r="581" customFormat="false" ht="15.75" hidden="false" customHeight="true" outlineLevel="0" collapsed="false">
      <c r="A581" s="93"/>
      <c r="B581" s="202"/>
      <c r="C581" s="93"/>
      <c r="D581" s="93"/>
      <c r="E581" s="93"/>
      <c r="F581" s="93"/>
      <c r="G581" s="202"/>
      <c r="H581" s="203"/>
      <c r="I581" s="93"/>
      <c r="J581" s="93"/>
      <c r="K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</row>
    <row r="582" customFormat="false" ht="15.75" hidden="false" customHeight="true" outlineLevel="0" collapsed="false">
      <c r="A582" s="93"/>
      <c r="B582" s="202"/>
      <c r="C582" s="93"/>
      <c r="D582" s="93"/>
      <c r="E582" s="93"/>
      <c r="F582" s="93"/>
      <c r="G582" s="202"/>
      <c r="H582" s="203"/>
      <c r="I582" s="93"/>
      <c r="J582" s="93"/>
      <c r="K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</row>
    <row r="583" customFormat="false" ht="15.75" hidden="false" customHeight="true" outlineLevel="0" collapsed="false">
      <c r="A583" s="93"/>
      <c r="B583" s="202"/>
      <c r="C583" s="93"/>
      <c r="D583" s="93"/>
      <c r="E583" s="93"/>
      <c r="F583" s="93"/>
      <c r="G583" s="202"/>
      <c r="H583" s="203"/>
      <c r="I583" s="93"/>
      <c r="J583" s="93"/>
      <c r="K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</row>
    <row r="584" customFormat="false" ht="15.75" hidden="false" customHeight="true" outlineLevel="0" collapsed="false">
      <c r="A584" s="93"/>
      <c r="B584" s="202"/>
      <c r="C584" s="93"/>
      <c r="D584" s="93"/>
      <c r="E584" s="93"/>
      <c r="F584" s="93"/>
      <c r="G584" s="202"/>
      <c r="H584" s="203"/>
      <c r="I584" s="93"/>
      <c r="J584" s="93"/>
      <c r="K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</row>
    <row r="585" customFormat="false" ht="15.75" hidden="false" customHeight="true" outlineLevel="0" collapsed="false">
      <c r="A585" s="93"/>
      <c r="B585" s="202"/>
      <c r="C585" s="93"/>
      <c r="D585" s="93"/>
      <c r="E585" s="93"/>
      <c r="F585" s="93"/>
      <c r="G585" s="202"/>
      <c r="H585" s="203"/>
      <c r="I585" s="93"/>
      <c r="J585" s="93"/>
      <c r="K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</row>
    <row r="586" customFormat="false" ht="15.75" hidden="false" customHeight="true" outlineLevel="0" collapsed="false">
      <c r="A586" s="93"/>
      <c r="B586" s="202"/>
      <c r="C586" s="93"/>
      <c r="D586" s="93"/>
      <c r="E586" s="93"/>
      <c r="F586" s="93"/>
      <c r="G586" s="202"/>
      <c r="H586" s="203"/>
      <c r="I586" s="93"/>
      <c r="J586" s="93"/>
      <c r="K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</row>
    <row r="587" customFormat="false" ht="15.75" hidden="false" customHeight="true" outlineLevel="0" collapsed="false">
      <c r="A587" s="93"/>
      <c r="B587" s="202"/>
      <c r="C587" s="93"/>
      <c r="D587" s="93"/>
      <c r="E587" s="93"/>
      <c r="F587" s="93"/>
      <c r="G587" s="202"/>
      <c r="H587" s="203"/>
      <c r="I587" s="93"/>
      <c r="J587" s="93"/>
      <c r="K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</row>
    <row r="588" customFormat="false" ht="15.75" hidden="false" customHeight="true" outlineLevel="0" collapsed="false">
      <c r="A588" s="93"/>
      <c r="B588" s="202"/>
      <c r="C588" s="93"/>
      <c r="D588" s="93"/>
      <c r="E588" s="93"/>
      <c r="F588" s="93"/>
      <c r="G588" s="202"/>
      <c r="H588" s="203"/>
      <c r="I588" s="93"/>
      <c r="J588" s="93"/>
      <c r="K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</row>
    <row r="589" customFormat="false" ht="15.75" hidden="false" customHeight="true" outlineLevel="0" collapsed="false">
      <c r="A589" s="93"/>
      <c r="B589" s="202"/>
      <c r="C589" s="93"/>
      <c r="D589" s="93"/>
      <c r="E589" s="93"/>
      <c r="F589" s="93"/>
      <c r="G589" s="202"/>
      <c r="H589" s="203"/>
      <c r="I589" s="93"/>
      <c r="J589" s="93"/>
      <c r="K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</row>
    <row r="590" customFormat="false" ht="15.75" hidden="false" customHeight="true" outlineLevel="0" collapsed="false">
      <c r="A590" s="93"/>
      <c r="B590" s="202"/>
      <c r="C590" s="93"/>
      <c r="D590" s="93"/>
      <c r="E590" s="93"/>
      <c r="F590" s="93"/>
      <c r="G590" s="202"/>
      <c r="H590" s="203"/>
      <c r="I590" s="93"/>
      <c r="J590" s="93"/>
      <c r="K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</row>
    <row r="591" customFormat="false" ht="15.75" hidden="false" customHeight="true" outlineLevel="0" collapsed="false">
      <c r="A591" s="93"/>
      <c r="B591" s="202"/>
      <c r="C591" s="93"/>
      <c r="D591" s="93"/>
      <c r="E591" s="93"/>
      <c r="F591" s="93"/>
      <c r="G591" s="202"/>
      <c r="H591" s="203"/>
      <c r="I591" s="93"/>
      <c r="J591" s="93"/>
      <c r="K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</row>
    <row r="592" customFormat="false" ht="15.75" hidden="false" customHeight="true" outlineLevel="0" collapsed="false">
      <c r="A592" s="93"/>
      <c r="B592" s="202"/>
      <c r="C592" s="93"/>
      <c r="D592" s="93"/>
      <c r="E592" s="93"/>
      <c r="F592" s="93"/>
      <c r="G592" s="202"/>
      <c r="H592" s="203"/>
      <c r="I592" s="93"/>
      <c r="J592" s="93"/>
      <c r="K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</row>
    <row r="593" customFormat="false" ht="15.75" hidden="false" customHeight="true" outlineLevel="0" collapsed="false">
      <c r="A593" s="93"/>
      <c r="B593" s="202"/>
      <c r="C593" s="93"/>
      <c r="D593" s="93"/>
      <c r="E593" s="93"/>
      <c r="F593" s="93"/>
      <c r="G593" s="202"/>
      <c r="H593" s="203"/>
      <c r="I593" s="93"/>
      <c r="J593" s="93"/>
      <c r="K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</row>
    <row r="594" customFormat="false" ht="15.75" hidden="false" customHeight="true" outlineLevel="0" collapsed="false">
      <c r="A594" s="93"/>
      <c r="B594" s="202"/>
      <c r="C594" s="93"/>
      <c r="D594" s="93"/>
      <c r="E594" s="93"/>
      <c r="F594" s="93"/>
      <c r="G594" s="202"/>
      <c r="H594" s="203"/>
      <c r="I594" s="93"/>
      <c r="J594" s="93"/>
      <c r="K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</row>
    <row r="595" customFormat="false" ht="15.75" hidden="false" customHeight="true" outlineLevel="0" collapsed="false">
      <c r="A595" s="93"/>
      <c r="B595" s="202"/>
      <c r="C595" s="93"/>
      <c r="D595" s="93"/>
      <c r="E595" s="93"/>
      <c r="F595" s="93"/>
      <c r="G595" s="202"/>
      <c r="H595" s="203"/>
      <c r="I595" s="93"/>
      <c r="J595" s="93"/>
      <c r="K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</row>
    <row r="596" customFormat="false" ht="15.75" hidden="false" customHeight="true" outlineLevel="0" collapsed="false">
      <c r="A596" s="93"/>
      <c r="B596" s="202"/>
      <c r="C596" s="93"/>
      <c r="D596" s="93"/>
      <c r="E596" s="93"/>
      <c r="F596" s="93"/>
      <c r="G596" s="202"/>
      <c r="H596" s="203"/>
      <c r="I596" s="93"/>
      <c r="J596" s="93"/>
      <c r="K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</row>
    <row r="597" customFormat="false" ht="15.75" hidden="false" customHeight="true" outlineLevel="0" collapsed="false">
      <c r="A597" s="93"/>
      <c r="B597" s="202"/>
      <c r="C597" s="93"/>
      <c r="D597" s="93"/>
      <c r="E597" s="93"/>
      <c r="F597" s="93"/>
      <c r="G597" s="202"/>
      <c r="H597" s="203"/>
      <c r="I597" s="93"/>
      <c r="J597" s="93"/>
      <c r="K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</row>
    <row r="598" customFormat="false" ht="15.75" hidden="false" customHeight="true" outlineLevel="0" collapsed="false">
      <c r="A598" s="93"/>
      <c r="B598" s="202"/>
      <c r="C598" s="93"/>
      <c r="D598" s="93"/>
      <c r="E598" s="93"/>
      <c r="F598" s="93"/>
      <c r="G598" s="202"/>
      <c r="H598" s="203"/>
      <c r="I598" s="93"/>
      <c r="J598" s="93"/>
      <c r="K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</row>
    <row r="599" customFormat="false" ht="15.75" hidden="false" customHeight="true" outlineLevel="0" collapsed="false">
      <c r="A599" s="93"/>
      <c r="B599" s="202"/>
      <c r="C599" s="93"/>
      <c r="D599" s="93"/>
      <c r="E599" s="93"/>
      <c r="F599" s="93"/>
      <c r="G599" s="202"/>
      <c r="H599" s="203"/>
      <c r="I599" s="93"/>
      <c r="J599" s="93"/>
      <c r="K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</row>
    <row r="600" customFormat="false" ht="15.75" hidden="false" customHeight="true" outlineLevel="0" collapsed="false">
      <c r="A600" s="93"/>
      <c r="B600" s="202"/>
      <c r="C600" s="93"/>
      <c r="D600" s="93"/>
      <c r="E600" s="93"/>
      <c r="F600" s="93"/>
      <c r="G600" s="202"/>
      <c r="H600" s="203"/>
      <c r="I600" s="93"/>
      <c r="J600" s="93"/>
      <c r="K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</row>
    <row r="601" customFormat="false" ht="15.75" hidden="false" customHeight="true" outlineLevel="0" collapsed="false">
      <c r="A601" s="93"/>
      <c r="B601" s="202"/>
      <c r="C601" s="93"/>
      <c r="D601" s="93"/>
      <c r="E601" s="93"/>
      <c r="F601" s="93"/>
      <c r="G601" s="202"/>
      <c r="H601" s="203"/>
      <c r="I601" s="93"/>
      <c r="J601" s="93"/>
      <c r="K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</row>
    <row r="602" customFormat="false" ht="15.75" hidden="false" customHeight="true" outlineLevel="0" collapsed="false">
      <c r="A602" s="93"/>
      <c r="B602" s="202"/>
      <c r="C602" s="93"/>
      <c r="D602" s="93"/>
      <c r="E602" s="93"/>
      <c r="F602" s="93"/>
      <c r="G602" s="202"/>
      <c r="H602" s="203"/>
      <c r="I602" s="93"/>
      <c r="J602" s="93"/>
      <c r="K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</row>
    <row r="603" customFormat="false" ht="15.75" hidden="false" customHeight="true" outlineLevel="0" collapsed="false">
      <c r="A603" s="93"/>
      <c r="B603" s="202"/>
      <c r="C603" s="93"/>
      <c r="D603" s="93"/>
      <c r="E603" s="93"/>
      <c r="F603" s="93"/>
      <c r="G603" s="202"/>
      <c r="H603" s="203"/>
      <c r="I603" s="93"/>
      <c r="J603" s="93"/>
      <c r="K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</row>
    <row r="604" customFormat="false" ht="15.75" hidden="false" customHeight="true" outlineLevel="0" collapsed="false">
      <c r="A604" s="93"/>
      <c r="B604" s="202"/>
      <c r="C604" s="93"/>
      <c r="D604" s="93"/>
      <c r="E604" s="93"/>
      <c r="F604" s="93"/>
      <c r="G604" s="202"/>
      <c r="H604" s="203"/>
      <c r="I604" s="93"/>
      <c r="J604" s="93"/>
      <c r="K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</row>
    <row r="605" customFormat="false" ht="15.75" hidden="false" customHeight="true" outlineLevel="0" collapsed="false">
      <c r="A605" s="93"/>
      <c r="B605" s="202"/>
      <c r="C605" s="93"/>
      <c r="D605" s="93"/>
      <c r="E605" s="93"/>
      <c r="F605" s="93"/>
      <c r="G605" s="202"/>
      <c r="H605" s="203"/>
      <c r="I605" s="93"/>
      <c r="J605" s="93"/>
      <c r="K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</row>
    <row r="606" customFormat="false" ht="15.75" hidden="false" customHeight="true" outlineLevel="0" collapsed="false">
      <c r="A606" s="93"/>
      <c r="B606" s="202"/>
      <c r="C606" s="93"/>
      <c r="D606" s="93"/>
      <c r="E606" s="93"/>
      <c r="F606" s="93"/>
      <c r="G606" s="202"/>
      <c r="H606" s="203"/>
      <c r="I606" s="93"/>
      <c r="J606" s="93"/>
      <c r="K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</row>
    <row r="607" customFormat="false" ht="15.75" hidden="false" customHeight="true" outlineLevel="0" collapsed="false">
      <c r="A607" s="93"/>
      <c r="B607" s="202"/>
      <c r="C607" s="93"/>
      <c r="D607" s="93"/>
      <c r="E607" s="93"/>
      <c r="F607" s="93"/>
      <c r="G607" s="202"/>
      <c r="H607" s="203"/>
      <c r="I607" s="93"/>
      <c r="J607" s="93"/>
      <c r="K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</row>
    <row r="608" customFormat="false" ht="15.75" hidden="false" customHeight="true" outlineLevel="0" collapsed="false">
      <c r="A608" s="93"/>
      <c r="B608" s="202"/>
      <c r="C608" s="93"/>
      <c r="D608" s="93"/>
      <c r="E608" s="93"/>
      <c r="F608" s="93"/>
      <c r="G608" s="202"/>
      <c r="H608" s="203"/>
      <c r="I608" s="93"/>
      <c r="J608" s="93"/>
      <c r="K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</row>
    <row r="609" customFormat="false" ht="15.75" hidden="false" customHeight="true" outlineLevel="0" collapsed="false">
      <c r="A609" s="93"/>
      <c r="B609" s="202"/>
      <c r="C609" s="93"/>
      <c r="D609" s="93"/>
      <c r="E609" s="93"/>
      <c r="F609" s="93"/>
      <c r="G609" s="202"/>
      <c r="H609" s="203"/>
      <c r="I609" s="93"/>
      <c r="J609" s="93"/>
      <c r="K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</row>
    <row r="610" customFormat="false" ht="15.75" hidden="false" customHeight="true" outlineLevel="0" collapsed="false">
      <c r="A610" s="93"/>
      <c r="B610" s="202"/>
      <c r="C610" s="93"/>
      <c r="D610" s="93"/>
      <c r="E610" s="93"/>
      <c r="F610" s="93"/>
      <c r="G610" s="202"/>
      <c r="H610" s="203"/>
      <c r="I610" s="93"/>
      <c r="J610" s="93"/>
      <c r="K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</row>
    <row r="611" customFormat="false" ht="15.75" hidden="false" customHeight="true" outlineLevel="0" collapsed="false">
      <c r="A611" s="93"/>
      <c r="B611" s="202"/>
      <c r="C611" s="93"/>
      <c r="D611" s="93"/>
      <c r="E611" s="93"/>
      <c r="F611" s="93"/>
      <c r="G611" s="202"/>
      <c r="H611" s="203"/>
      <c r="I611" s="93"/>
      <c r="J611" s="93"/>
      <c r="K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</row>
    <row r="612" customFormat="false" ht="15.75" hidden="false" customHeight="true" outlineLevel="0" collapsed="false">
      <c r="A612" s="93"/>
      <c r="B612" s="202"/>
      <c r="C612" s="93"/>
      <c r="D612" s="93"/>
      <c r="E612" s="93"/>
      <c r="F612" s="93"/>
      <c r="G612" s="202"/>
      <c r="H612" s="203"/>
      <c r="I612" s="93"/>
      <c r="J612" s="93"/>
      <c r="K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</row>
    <row r="613" customFormat="false" ht="15.75" hidden="false" customHeight="true" outlineLevel="0" collapsed="false">
      <c r="A613" s="93"/>
      <c r="B613" s="202"/>
      <c r="C613" s="93"/>
      <c r="D613" s="93"/>
      <c r="E613" s="93"/>
      <c r="F613" s="93"/>
      <c r="G613" s="202"/>
      <c r="H613" s="203"/>
      <c r="I613" s="93"/>
      <c r="J613" s="93"/>
      <c r="K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</row>
    <row r="614" customFormat="false" ht="15.75" hidden="false" customHeight="true" outlineLevel="0" collapsed="false">
      <c r="A614" s="93"/>
      <c r="B614" s="202"/>
      <c r="C614" s="93"/>
      <c r="D614" s="93"/>
      <c r="E614" s="93"/>
      <c r="F614" s="93"/>
      <c r="G614" s="202"/>
      <c r="H614" s="203"/>
      <c r="I614" s="93"/>
      <c r="J614" s="93"/>
      <c r="K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</row>
    <row r="615" customFormat="false" ht="15.75" hidden="false" customHeight="true" outlineLevel="0" collapsed="false">
      <c r="A615" s="93"/>
      <c r="B615" s="202"/>
      <c r="C615" s="93"/>
      <c r="D615" s="93"/>
      <c r="E615" s="93"/>
      <c r="F615" s="93"/>
      <c r="G615" s="202"/>
      <c r="H615" s="203"/>
      <c r="I615" s="93"/>
      <c r="J615" s="93"/>
      <c r="K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</row>
    <row r="616" customFormat="false" ht="15.75" hidden="false" customHeight="true" outlineLevel="0" collapsed="false">
      <c r="A616" s="93"/>
      <c r="B616" s="202"/>
      <c r="C616" s="93"/>
      <c r="D616" s="93"/>
      <c r="E616" s="93"/>
      <c r="F616" s="93"/>
      <c r="G616" s="202"/>
      <c r="H616" s="203"/>
      <c r="I616" s="93"/>
      <c r="J616" s="93"/>
      <c r="K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</row>
    <row r="617" customFormat="false" ht="15.75" hidden="false" customHeight="true" outlineLevel="0" collapsed="false">
      <c r="A617" s="93"/>
      <c r="B617" s="202"/>
      <c r="C617" s="93"/>
      <c r="D617" s="93"/>
      <c r="E617" s="93"/>
      <c r="F617" s="93"/>
      <c r="G617" s="202"/>
      <c r="H617" s="203"/>
      <c r="I617" s="93"/>
      <c r="J617" s="93"/>
      <c r="K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</row>
    <row r="618" customFormat="false" ht="15.75" hidden="false" customHeight="true" outlineLevel="0" collapsed="false">
      <c r="A618" s="93"/>
      <c r="B618" s="202"/>
      <c r="C618" s="93"/>
      <c r="D618" s="93"/>
      <c r="E618" s="93"/>
      <c r="F618" s="93"/>
      <c r="G618" s="202"/>
      <c r="H618" s="203"/>
      <c r="I618" s="93"/>
      <c r="J618" s="93"/>
      <c r="K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</row>
    <row r="619" customFormat="false" ht="15.75" hidden="false" customHeight="true" outlineLevel="0" collapsed="false">
      <c r="A619" s="93"/>
      <c r="B619" s="202"/>
      <c r="C619" s="93"/>
      <c r="D619" s="93"/>
      <c r="E619" s="93"/>
      <c r="F619" s="93"/>
      <c r="G619" s="202"/>
      <c r="H619" s="203"/>
      <c r="I619" s="93"/>
      <c r="J619" s="93"/>
      <c r="K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</row>
    <row r="620" customFormat="false" ht="15.75" hidden="false" customHeight="true" outlineLevel="0" collapsed="false">
      <c r="A620" s="93"/>
      <c r="B620" s="202"/>
      <c r="C620" s="93"/>
      <c r="D620" s="93"/>
      <c r="E620" s="93"/>
      <c r="F620" s="93"/>
      <c r="G620" s="202"/>
      <c r="H620" s="203"/>
      <c r="I620" s="93"/>
      <c r="J620" s="93"/>
      <c r="K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</row>
    <row r="621" customFormat="false" ht="15.75" hidden="false" customHeight="true" outlineLevel="0" collapsed="false">
      <c r="A621" s="93"/>
      <c r="B621" s="202"/>
      <c r="C621" s="93"/>
      <c r="D621" s="93"/>
      <c r="E621" s="93"/>
      <c r="F621" s="93"/>
      <c r="G621" s="202"/>
      <c r="H621" s="203"/>
      <c r="I621" s="93"/>
      <c r="J621" s="93"/>
      <c r="K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</row>
    <row r="622" customFormat="false" ht="15.75" hidden="false" customHeight="true" outlineLevel="0" collapsed="false">
      <c r="A622" s="93"/>
      <c r="B622" s="202"/>
      <c r="C622" s="93"/>
      <c r="D622" s="93"/>
      <c r="E622" s="93"/>
      <c r="F622" s="93"/>
      <c r="G622" s="202"/>
      <c r="H622" s="203"/>
      <c r="I622" s="93"/>
      <c r="J622" s="93"/>
      <c r="K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</row>
    <row r="623" customFormat="false" ht="15.75" hidden="false" customHeight="true" outlineLevel="0" collapsed="false">
      <c r="A623" s="93"/>
      <c r="B623" s="202"/>
      <c r="C623" s="93"/>
      <c r="D623" s="93"/>
      <c r="E623" s="93"/>
      <c r="F623" s="93"/>
      <c r="G623" s="202"/>
      <c r="H623" s="203"/>
      <c r="I623" s="93"/>
      <c r="J623" s="93"/>
      <c r="K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</row>
    <row r="624" customFormat="false" ht="15.75" hidden="false" customHeight="true" outlineLevel="0" collapsed="false">
      <c r="A624" s="93"/>
      <c r="B624" s="202"/>
      <c r="C624" s="93"/>
      <c r="D624" s="93"/>
      <c r="E624" s="93"/>
      <c r="F624" s="93"/>
      <c r="G624" s="202"/>
      <c r="H624" s="203"/>
      <c r="I624" s="93"/>
      <c r="J624" s="93"/>
      <c r="K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</row>
    <row r="625" customFormat="false" ht="15.75" hidden="false" customHeight="true" outlineLevel="0" collapsed="false">
      <c r="A625" s="93"/>
      <c r="B625" s="202"/>
      <c r="C625" s="93"/>
      <c r="D625" s="93"/>
      <c r="E625" s="93"/>
      <c r="F625" s="93"/>
      <c r="G625" s="202"/>
      <c r="H625" s="203"/>
      <c r="I625" s="93"/>
      <c r="J625" s="93"/>
      <c r="K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</row>
    <row r="626" customFormat="false" ht="15.75" hidden="false" customHeight="true" outlineLevel="0" collapsed="false">
      <c r="A626" s="93"/>
      <c r="B626" s="202"/>
      <c r="C626" s="93"/>
      <c r="D626" s="93"/>
      <c r="E626" s="93"/>
      <c r="F626" s="93"/>
      <c r="G626" s="202"/>
      <c r="H626" s="203"/>
      <c r="I626" s="93"/>
      <c r="J626" s="93"/>
      <c r="K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</row>
    <row r="627" customFormat="false" ht="15.75" hidden="false" customHeight="true" outlineLevel="0" collapsed="false">
      <c r="A627" s="93"/>
      <c r="B627" s="202"/>
      <c r="C627" s="93"/>
      <c r="D627" s="93"/>
      <c r="E627" s="93"/>
      <c r="F627" s="93"/>
      <c r="G627" s="202"/>
      <c r="H627" s="203"/>
      <c r="I627" s="93"/>
      <c r="J627" s="93"/>
      <c r="K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</row>
    <row r="628" customFormat="false" ht="15.75" hidden="false" customHeight="true" outlineLevel="0" collapsed="false">
      <c r="A628" s="93"/>
      <c r="B628" s="202"/>
      <c r="C628" s="93"/>
      <c r="D628" s="93"/>
      <c r="E628" s="93"/>
      <c r="F628" s="93"/>
      <c r="G628" s="202"/>
      <c r="H628" s="203"/>
      <c r="I628" s="93"/>
      <c r="J628" s="93"/>
      <c r="K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</row>
    <row r="629" customFormat="false" ht="15.75" hidden="false" customHeight="true" outlineLevel="0" collapsed="false">
      <c r="A629" s="93"/>
      <c r="B629" s="202"/>
      <c r="C629" s="93"/>
      <c r="D629" s="93"/>
      <c r="E629" s="93"/>
      <c r="F629" s="93"/>
      <c r="G629" s="202"/>
      <c r="H629" s="203"/>
      <c r="I629" s="93"/>
      <c r="J629" s="93"/>
      <c r="K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</row>
    <row r="630" customFormat="false" ht="15.75" hidden="false" customHeight="true" outlineLevel="0" collapsed="false">
      <c r="A630" s="93"/>
      <c r="B630" s="202"/>
      <c r="C630" s="93"/>
      <c r="D630" s="93"/>
      <c r="E630" s="93"/>
      <c r="F630" s="93"/>
      <c r="G630" s="202"/>
      <c r="H630" s="203"/>
      <c r="I630" s="93"/>
      <c r="J630" s="93"/>
      <c r="K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</row>
    <row r="631" customFormat="false" ht="15.75" hidden="false" customHeight="true" outlineLevel="0" collapsed="false">
      <c r="A631" s="93"/>
      <c r="B631" s="202"/>
      <c r="C631" s="93"/>
      <c r="D631" s="93"/>
      <c r="E631" s="93"/>
      <c r="F631" s="93"/>
      <c r="G631" s="202"/>
      <c r="H631" s="203"/>
      <c r="I631" s="93"/>
      <c r="J631" s="93"/>
      <c r="K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</row>
    <row r="632" customFormat="false" ht="15.75" hidden="false" customHeight="true" outlineLevel="0" collapsed="false">
      <c r="A632" s="93"/>
      <c r="B632" s="202"/>
      <c r="C632" s="93"/>
      <c r="D632" s="93"/>
      <c r="E632" s="93"/>
      <c r="F632" s="93"/>
      <c r="G632" s="202"/>
      <c r="H632" s="203"/>
      <c r="I632" s="93"/>
      <c r="J632" s="93"/>
      <c r="K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</row>
    <row r="633" customFormat="false" ht="15.75" hidden="false" customHeight="true" outlineLevel="0" collapsed="false">
      <c r="A633" s="93"/>
      <c r="B633" s="202"/>
      <c r="C633" s="93"/>
      <c r="D633" s="93"/>
      <c r="E633" s="93"/>
      <c r="F633" s="93"/>
      <c r="G633" s="202"/>
      <c r="H633" s="203"/>
      <c r="I633" s="93"/>
      <c r="J633" s="93"/>
      <c r="K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</row>
    <row r="634" customFormat="false" ht="15.75" hidden="false" customHeight="true" outlineLevel="0" collapsed="false">
      <c r="A634" s="93"/>
      <c r="B634" s="202"/>
      <c r="C634" s="93"/>
      <c r="D634" s="93"/>
      <c r="E634" s="93"/>
      <c r="F634" s="93"/>
      <c r="G634" s="202"/>
      <c r="H634" s="203"/>
      <c r="I634" s="93"/>
      <c r="J634" s="93"/>
      <c r="K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</row>
    <row r="635" customFormat="false" ht="15.75" hidden="false" customHeight="true" outlineLevel="0" collapsed="false">
      <c r="A635" s="93"/>
      <c r="B635" s="202"/>
      <c r="C635" s="93"/>
      <c r="D635" s="93"/>
      <c r="E635" s="93"/>
      <c r="F635" s="93"/>
      <c r="G635" s="202"/>
      <c r="H635" s="203"/>
      <c r="I635" s="93"/>
      <c r="J635" s="93"/>
      <c r="K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</row>
    <row r="636" customFormat="false" ht="15.75" hidden="false" customHeight="true" outlineLevel="0" collapsed="false">
      <c r="A636" s="93"/>
      <c r="B636" s="202"/>
      <c r="C636" s="93"/>
      <c r="D636" s="93"/>
      <c r="E636" s="93"/>
      <c r="F636" s="93"/>
      <c r="G636" s="202"/>
      <c r="H636" s="203"/>
      <c r="I636" s="93"/>
      <c r="J636" s="93"/>
      <c r="K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</row>
    <row r="637" customFormat="false" ht="15.75" hidden="false" customHeight="true" outlineLevel="0" collapsed="false">
      <c r="A637" s="93"/>
      <c r="B637" s="202"/>
      <c r="C637" s="93"/>
      <c r="D637" s="93"/>
      <c r="E637" s="93"/>
      <c r="F637" s="93"/>
      <c r="G637" s="202"/>
      <c r="H637" s="203"/>
      <c r="I637" s="93"/>
      <c r="J637" s="93"/>
      <c r="K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</row>
    <row r="638" customFormat="false" ht="15.75" hidden="false" customHeight="true" outlineLevel="0" collapsed="false">
      <c r="A638" s="93"/>
      <c r="B638" s="202"/>
      <c r="C638" s="93"/>
      <c r="D638" s="93"/>
      <c r="E638" s="93"/>
      <c r="F638" s="93"/>
      <c r="G638" s="202"/>
      <c r="H638" s="203"/>
      <c r="I638" s="93"/>
      <c r="J638" s="93"/>
      <c r="K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</row>
    <row r="639" customFormat="false" ht="15.75" hidden="false" customHeight="true" outlineLevel="0" collapsed="false">
      <c r="A639" s="93"/>
      <c r="B639" s="202"/>
      <c r="C639" s="93"/>
      <c r="D639" s="93"/>
      <c r="E639" s="93"/>
      <c r="F639" s="93"/>
      <c r="G639" s="202"/>
      <c r="H639" s="203"/>
      <c r="I639" s="93"/>
      <c r="J639" s="93"/>
      <c r="K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</row>
    <row r="640" customFormat="false" ht="15.75" hidden="false" customHeight="true" outlineLevel="0" collapsed="false">
      <c r="A640" s="93"/>
      <c r="B640" s="202"/>
      <c r="C640" s="93"/>
      <c r="D640" s="93"/>
      <c r="E640" s="93"/>
      <c r="F640" s="93"/>
      <c r="G640" s="202"/>
      <c r="H640" s="203"/>
      <c r="I640" s="93"/>
      <c r="J640" s="93"/>
      <c r="K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</row>
    <row r="641" customFormat="false" ht="15.75" hidden="false" customHeight="true" outlineLevel="0" collapsed="false">
      <c r="A641" s="93"/>
      <c r="B641" s="202"/>
      <c r="C641" s="93"/>
      <c r="D641" s="93"/>
      <c r="E641" s="93"/>
      <c r="F641" s="93"/>
      <c r="G641" s="202"/>
      <c r="H641" s="203"/>
      <c r="I641" s="93"/>
      <c r="J641" s="93"/>
      <c r="K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</row>
    <row r="642" customFormat="false" ht="15.75" hidden="false" customHeight="true" outlineLevel="0" collapsed="false">
      <c r="A642" s="93"/>
      <c r="B642" s="202"/>
      <c r="C642" s="93"/>
      <c r="D642" s="93"/>
      <c r="E642" s="93"/>
      <c r="F642" s="93"/>
      <c r="G642" s="202"/>
      <c r="H642" s="203"/>
      <c r="I642" s="93"/>
      <c r="J642" s="93"/>
      <c r="K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</row>
    <row r="643" customFormat="false" ht="15.75" hidden="false" customHeight="true" outlineLevel="0" collapsed="false">
      <c r="A643" s="93"/>
      <c r="B643" s="202"/>
      <c r="C643" s="93"/>
      <c r="D643" s="93"/>
      <c r="E643" s="93"/>
      <c r="F643" s="93"/>
      <c r="G643" s="202"/>
      <c r="H643" s="203"/>
      <c r="I643" s="93"/>
      <c r="J643" s="93"/>
      <c r="K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</row>
    <row r="644" customFormat="false" ht="15.75" hidden="false" customHeight="true" outlineLevel="0" collapsed="false">
      <c r="A644" s="93"/>
      <c r="B644" s="202"/>
      <c r="C644" s="93"/>
      <c r="D644" s="93"/>
      <c r="E644" s="93"/>
      <c r="F644" s="93"/>
      <c r="G644" s="202"/>
      <c r="H644" s="203"/>
      <c r="I644" s="93"/>
      <c r="J644" s="93"/>
      <c r="K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</row>
    <row r="645" customFormat="false" ht="15.75" hidden="false" customHeight="true" outlineLevel="0" collapsed="false">
      <c r="A645" s="93"/>
      <c r="B645" s="202"/>
      <c r="C645" s="93"/>
      <c r="D645" s="93"/>
      <c r="E645" s="93"/>
      <c r="F645" s="93"/>
      <c r="G645" s="202"/>
      <c r="H645" s="203"/>
      <c r="I645" s="93"/>
      <c r="J645" s="93"/>
      <c r="K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</row>
    <row r="646" customFormat="false" ht="15.75" hidden="false" customHeight="true" outlineLevel="0" collapsed="false">
      <c r="A646" s="93"/>
      <c r="B646" s="202"/>
      <c r="C646" s="93"/>
      <c r="D646" s="93"/>
      <c r="E646" s="93"/>
      <c r="F646" s="93"/>
      <c r="G646" s="202"/>
      <c r="H646" s="203"/>
      <c r="I646" s="93"/>
      <c r="J646" s="93"/>
      <c r="K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</row>
    <row r="647" customFormat="false" ht="15.75" hidden="false" customHeight="true" outlineLevel="0" collapsed="false">
      <c r="A647" s="93"/>
      <c r="B647" s="202"/>
      <c r="C647" s="93"/>
      <c r="D647" s="93"/>
      <c r="E647" s="93"/>
      <c r="F647" s="93"/>
      <c r="G647" s="202"/>
      <c r="H647" s="203"/>
      <c r="I647" s="93"/>
      <c r="J647" s="93"/>
      <c r="K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</row>
    <row r="648" customFormat="false" ht="15.75" hidden="false" customHeight="true" outlineLevel="0" collapsed="false">
      <c r="A648" s="93"/>
      <c r="B648" s="202"/>
      <c r="C648" s="93"/>
      <c r="D648" s="93"/>
      <c r="E648" s="93"/>
      <c r="F648" s="93"/>
      <c r="G648" s="202"/>
      <c r="H648" s="203"/>
      <c r="I648" s="93"/>
      <c r="J648" s="93"/>
      <c r="K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</row>
    <row r="649" customFormat="false" ht="15.75" hidden="false" customHeight="true" outlineLevel="0" collapsed="false">
      <c r="A649" s="93"/>
      <c r="B649" s="202"/>
      <c r="C649" s="93"/>
      <c r="D649" s="93"/>
      <c r="E649" s="93"/>
      <c r="F649" s="93"/>
      <c r="G649" s="202"/>
      <c r="H649" s="203"/>
      <c r="I649" s="93"/>
      <c r="J649" s="93"/>
      <c r="K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</row>
    <row r="650" customFormat="false" ht="15.75" hidden="false" customHeight="true" outlineLevel="0" collapsed="false">
      <c r="A650" s="93"/>
      <c r="B650" s="202"/>
      <c r="C650" s="93"/>
      <c r="D650" s="93"/>
      <c r="E650" s="93"/>
      <c r="F650" s="93"/>
      <c r="G650" s="202"/>
      <c r="H650" s="203"/>
      <c r="I650" s="93"/>
      <c r="J650" s="93"/>
      <c r="K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</row>
    <row r="651" customFormat="false" ht="15.75" hidden="false" customHeight="true" outlineLevel="0" collapsed="false">
      <c r="A651" s="93"/>
      <c r="B651" s="202"/>
      <c r="C651" s="93"/>
      <c r="D651" s="93"/>
      <c r="E651" s="93"/>
      <c r="F651" s="93"/>
      <c r="G651" s="202"/>
      <c r="H651" s="203"/>
      <c r="I651" s="93"/>
      <c r="J651" s="93"/>
      <c r="K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</row>
    <row r="652" customFormat="false" ht="15.75" hidden="false" customHeight="true" outlineLevel="0" collapsed="false">
      <c r="A652" s="93"/>
      <c r="B652" s="202"/>
      <c r="C652" s="93"/>
      <c r="D652" s="93"/>
      <c r="E652" s="93"/>
      <c r="F652" s="93"/>
      <c r="G652" s="202"/>
      <c r="H652" s="203"/>
      <c r="I652" s="93"/>
      <c r="J652" s="93"/>
      <c r="K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</row>
    <row r="653" customFormat="false" ht="15.75" hidden="false" customHeight="true" outlineLevel="0" collapsed="false">
      <c r="A653" s="93"/>
      <c r="B653" s="202"/>
      <c r="C653" s="93"/>
      <c r="D653" s="93"/>
      <c r="E653" s="93"/>
      <c r="F653" s="93"/>
      <c r="G653" s="202"/>
      <c r="H653" s="203"/>
      <c r="I653" s="93"/>
      <c r="J653" s="93"/>
      <c r="K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</row>
    <row r="654" customFormat="false" ht="15.75" hidden="false" customHeight="true" outlineLevel="0" collapsed="false">
      <c r="A654" s="93"/>
      <c r="B654" s="202"/>
      <c r="C654" s="93"/>
      <c r="D654" s="93"/>
      <c r="E654" s="93"/>
      <c r="F654" s="93"/>
      <c r="G654" s="202"/>
      <c r="H654" s="203"/>
      <c r="I654" s="93"/>
      <c r="J654" s="93"/>
      <c r="K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</row>
    <row r="655" customFormat="false" ht="15.75" hidden="false" customHeight="true" outlineLevel="0" collapsed="false">
      <c r="A655" s="93"/>
      <c r="B655" s="202"/>
      <c r="C655" s="93"/>
      <c r="D655" s="93"/>
      <c r="E655" s="93"/>
      <c r="F655" s="93"/>
      <c r="G655" s="202"/>
      <c r="H655" s="203"/>
      <c r="I655" s="93"/>
      <c r="J655" s="93"/>
      <c r="K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</row>
    <row r="656" customFormat="false" ht="15.75" hidden="false" customHeight="true" outlineLevel="0" collapsed="false">
      <c r="A656" s="93"/>
      <c r="B656" s="202"/>
      <c r="C656" s="93"/>
      <c r="D656" s="93"/>
      <c r="E656" s="93"/>
      <c r="F656" s="93"/>
      <c r="G656" s="202"/>
      <c r="H656" s="203"/>
      <c r="I656" s="93"/>
      <c r="J656" s="93"/>
      <c r="K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</row>
    <row r="657" customFormat="false" ht="15.75" hidden="false" customHeight="true" outlineLevel="0" collapsed="false">
      <c r="A657" s="93"/>
      <c r="B657" s="202"/>
      <c r="C657" s="93"/>
      <c r="D657" s="93"/>
      <c r="E657" s="93"/>
      <c r="F657" s="93"/>
      <c r="G657" s="202"/>
      <c r="H657" s="203"/>
      <c r="I657" s="93"/>
      <c r="J657" s="93"/>
      <c r="K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</row>
    <row r="658" customFormat="false" ht="15.75" hidden="false" customHeight="true" outlineLevel="0" collapsed="false">
      <c r="A658" s="93"/>
      <c r="B658" s="202"/>
      <c r="C658" s="93"/>
      <c r="D658" s="93"/>
      <c r="E658" s="93"/>
      <c r="F658" s="93"/>
      <c r="G658" s="202"/>
      <c r="H658" s="203"/>
      <c r="I658" s="93"/>
      <c r="J658" s="93"/>
      <c r="K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</row>
    <row r="659" customFormat="false" ht="15.75" hidden="false" customHeight="true" outlineLevel="0" collapsed="false">
      <c r="A659" s="93"/>
      <c r="B659" s="202"/>
      <c r="C659" s="93"/>
      <c r="D659" s="93"/>
      <c r="E659" s="93"/>
      <c r="F659" s="93"/>
      <c r="G659" s="202"/>
      <c r="H659" s="203"/>
      <c r="I659" s="93"/>
      <c r="J659" s="93"/>
      <c r="K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</row>
    <row r="660" customFormat="false" ht="15.75" hidden="false" customHeight="true" outlineLevel="0" collapsed="false">
      <c r="A660" s="93"/>
      <c r="B660" s="202"/>
      <c r="C660" s="93"/>
      <c r="D660" s="93"/>
      <c r="E660" s="93"/>
      <c r="F660" s="93"/>
      <c r="G660" s="202"/>
      <c r="H660" s="203"/>
      <c r="I660" s="93"/>
      <c r="J660" s="93"/>
      <c r="K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</row>
    <row r="661" customFormat="false" ht="15.75" hidden="false" customHeight="true" outlineLevel="0" collapsed="false">
      <c r="A661" s="93"/>
      <c r="B661" s="202"/>
      <c r="C661" s="93"/>
      <c r="D661" s="93"/>
      <c r="E661" s="93"/>
      <c r="F661" s="93"/>
      <c r="G661" s="202"/>
      <c r="H661" s="203"/>
      <c r="I661" s="93"/>
      <c r="J661" s="93"/>
      <c r="K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</row>
    <row r="662" customFormat="false" ht="15.75" hidden="false" customHeight="true" outlineLevel="0" collapsed="false">
      <c r="A662" s="93"/>
      <c r="B662" s="202"/>
      <c r="C662" s="93"/>
      <c r="D662" s="93"/>
      <c r="E662" s="93"/>
      <c r="F662" s="93"/>
      <c r="G662" s="202"/>
      <c r="H662" s="203"/>
      <c r="I662" s="93"/>
      <c r="J662" s="93"/>
      <c r="K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</row>
    <row r="663" customFormat="false" ht="15.75" hidden="false" customHeight="true" outlineLevel="0" collapsed="false">
      <c r="A663" s="93"/>
      <c r="B663" s="202"/>
      <c r="C663" s="93"/>
      <c r="D663" s="93"/>
      <c r="E663" s="93"/>
      <c r="F663" s="93"/>
      <c r="G663" s="202"/>
      <c r="H663" s="203"/>
      <c r="I663" s="93"/>
      <c r="J663" s="93"/>
      <c r="K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</row>
    <row r="664" customFormat="false" ht="15.75" hidden="false" customHeight="true" outlineLevel="0" collapsed="false">
      <c r="A664" s="93"/>
      <c r="B664" s="202"/>
      <c r="C664" s="93"/>
      <c r="D664" s="93"/>
      <c r="E664" s="93"/>
      <c r="F664" s="93"/>
      <c r="G664" s="202"/>
      <c r="H664" s="203"/>
      <c r="I664" s="93"/>
      <c r="J664" s="93"/>
      <c r="K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</row>
    <row r="665" customFormat="false" ht="15.75" hidden="false" customHeight="true" outlineLevel="0" collapsed="false">
      <c r="A665" s="93"/>
      <c r="B665" s="202"/>
      <c r="C665" s="93"/>
      <c r="D665" s="93"/>
      <c r="E665" s="93"/>
      <c r="F665" s="93"/>
      <c r="G665" s="202"/>
      <c r="H665" s="203"/>
      <c r="I665" s="93"/>
      <c r="J665" s="93"/>
      <c r="K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</row>
    <row r="666" customFormat="false" ht="15.75" hidden="false" customHeight="true" outlineLevel="0" collapsed="false">
      <c r="A666" s="93"/>
      <c r="B666" s="202"/>
      <c r="C666" s="93"/>
      <c r="D666" s="93"/>
      <c r="E666" s="93"/>
      <c r="F666" s="93"/>
      <c r="G666" s="202"/>
      <c r="H666" s="203"/>
      <c r="I666" s="93"/>
      <c r="J666" s="93"/>
      <c r="K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</row>
    <row r="667" customFormat="false" ht="15.75" hidden="false" customHeight="true" outlineLevel="0" collapsed="false">
      <c r="A667" s="93"/>
      <c r="B667" s="202"/>
      <c r="C667" s="93"/>
      <c r="D667" s="93"/>
      <c r="E667" s="93"/>
      <c r="F667" s="93"/>
      <c r="G667" s="202"/>
      <c r="H667" s="203"/>
      <c r="I667" s="93"/>
      <c r="J667" s="93"/>
      <c r="K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</row>
    <row r="668" customFormat="false" ht="15.75" hidden="false" customHeight="true" outlineLevel="0" collapsed="false">
      <c r="A668" s="93"/>
      <c r="B668" s="202"/>
      <c r="C668" s="93"/>
      <c r="D668" s="93"/>
      <c r="E668" s="93"/>
      <c r="F668" s="93"/>
      <c r="G668" s="202"/>
      <c r="H668" s="203"/>
      <c r="I668" s="93"/>
      <c r="J668" s="93"/>
      <c r="K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</row>
    <row r="669" customFormat="false" ht="15.75" hidden="false" customHeight="true" outlineLevel="0" collapsed="false">
      <c r="A669" s="93"/>
      <c r="B669" s="202"/>
      <c r="C669" s="93"/>
      <c r="D669" s="93"/>
      <c r="E669" s="93"/>
      <c r="F669" s="93"/>
      <c r="G669" s="202"/>
      <c r="H669" s="203"/>
      <c r="I669" s="93"/>
      <c r="J669" s="93"/>
      <c r="K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</row>
    <row r="670" customFormat="false" ht="15.75" hidden="false" customHeight="true" outlineLevel="0" collapsed="false">
      <c r="A670" s="93"/>
      <c r="B670" s="202"/>
      <c r="C670" s="93"/>
      <c r="D670" s="93"/>
      <c r="E670" s="93"/>
      <c r="F670" s="93"/>
      <c r="G670" s="202"/>
      <c r="H670" s="203"/>
      <c r="I670" s="93"/>
      <c r="J670" s="93"/>
      <c r="K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</row>
    <row r="671" customFormat="false" ht="15.75" hidden="false" customHeight="true" outlineLevel="0" collapsed="false">
      <c r="A671" s="93"/>
      <c r="B671" s="202"/>
      <c r="C671" s="93"/>
      <c r="D671" s="93"/>
      <c r="E671" s="93"/>
      <c r="F671" s="93"/>
      <c r="G671" s="202"/>
      <c r="H671" s="203"/>
      <c r="I671" s="93"/>
      <c r="J671" s="93"/>
      <c r="K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</row>
    <row r="672" customFormat="false" ht="15.75" hidden="false" customHeight="true" outlineLevel="0" collapsed="false">
      <c r="A672" s="93"/>
      <c r="B672" s="202"/>
      <c r="C672" s="93"/>
      <c r="D672" s="93"/>
      <c r="E672" s="93"/>
      <c r="F672" s="93"/>
      <c r="G672" s="202"/>
      <c r="H672" s="203"/>
      <c r="I672" s="93"/>
      <c r="J672" s="93"/>
      <c r="K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</row>
    <row r="673" customFormat="false" ht="15.75" hidden="false" customHeight="true" outlineLevel="0" collapsed="false">
      <c r="A673" s="93"/>
      <c r="B673" s="202"/>
      <c r="C673" s="93"/>
      <c r="D673" s="93"/>
      <c r="E673" s="93"/>
      <c r="F673" s="93"/>
      <c r="G673" s="202"/>
      <c r="H673" s="203"/>
      <c r="I673" s="93"/>
      <c r="J673" s="93"/>
      <c r="K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</row>
    <row r="674" customFormat="false" ht="15.75" hidden="false" customHeight="true" outlineLevel="0" collapsed="false">
      <c r="A674" s="93"/>
      <c r="B674" s="202"/>
      <c r="C674" s="93"/>
      <c r="D674" s="93"/>
      <c r="E674" s="93"/>
      <c r="F674" s="93"/>
      <c r="G674" s="202"/>
      <c r="H674" s="203"/>
      <c r="I674" s="93"/>
      <c r="J674" s="93"/>
      <c r="K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</row>
    <row r="675" customFormat="false" ht="15.75" hidden="false" customHeight="true" outlineLevel="0" collapsed="false">
      <c r="A675" s="93"/>
      <c r="B675" s="202"/>
      <c r="C675" s="93"/>
      <c r="D675" s="93"/>
      <c r="E675" s="93"/>
      <c r="F675" s="93"/>
      <c r="G675" s="202"/>
      <c r="H675" s="203"/>
      <c r="I675" s="93"/>
      <c r="J675" s="93"/>
      <c r="K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</row>
    <row r="676" customFormat="false" ht="15.75" hidden="false" customHeight="true" outlineLevel="0" collapsed="false">
      <c r="A676" s="93"/>
      <c r="B676" s="202"/>
      <c r="C676" s="93"/>
      <c r="D676" s="93"/>
      <c r="E676" s="93"/>
      <c r="F676" s="93"/>
      <c r="G676" s="202"/>
      <c r="H676" s="203"/>
      <c r="I676" s="93"/>
      <c r="J676" s="93"/>
      <c r="K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</row>
    <row r="677" customFormat="false" ht="15.75" hidden="false" customHeight="true" outlineLevel="0" collapsed="false">
      <c r="A677" s="93"/>
      <c r="B677" s="202"/>
      <c r="C677" s="93"/>
      <c r="D677" s="93"/>
      <c r="E677" s="93"/>
      <c r="F677" s="93"/>
      <c r="G677" s="202"/>
      <c r="H677" s="203"/>
      <c r="I677" s="93"/>
      <c r="J677" s="93"/>
      <c r="K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</row>
    <row r="678" customFormat="false" ht="15.75" hidden="false" customHeight="true" outlineLevel="0" collapsed="false">
      <c r="A678" s="93"/>
      <c r="B678" s="202"/>
      <c r="C678" s="93"/>
      <c r="D678" s="93"/>
      <c r="E678" s="93"/>
      <c r="F678" s="93"/>
      <c r="G678" s="202"/>
      <c r="H678" s="203"/>
      <c r="I678" s="93"/>
      <c r="J678" s="93"/>
      <c r="K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</row>
    <row r="679" customFormat="false" ht="15.75" hidden="false" customHeight="true" outlineLevel="0" collapsed="false">
      <c r="A679" s="93"/>
      <c r="B679" s="202"/>
      <c r="C679" s="93"/>
      <c r="D679" s="93"/>
      <c r="E679" s="93"/>
      <c r="F679" s="93"/>
      <c r="G679" s="202"/>
      <c r="H679" s="203"/>
      <c r="I679" s="93"/>
      <c r="J679" s="93"/>
      <c r="K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</row>
    <row r="680" customFormat="false" ht="15.75" hidden="false" customHeight="true" outlineLevel="0" collapsed="false">
      <c r="A680" s="93"/>
      <c r="B680" s="202"/>
      <c r="C680" s="93"/>
      <c r="D680" s="93"/>
      <c r="E680" s="93"/>
      <c r="F680" s="93"/>
      <c r="G680" s="202"/>
      <c r="H680" s="203"/>
      <c r="I680" s="93"/>
      <c r="J680" s="93"/>
      <c r="K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</row>
    <row r="681" customFormat="false" ht="15.75" hidden="false" customHeight="true" outlineLevel="0" collapsed="false">
      <c r="A681" s="93"/>
      <c r="B681" s="202"/>
      <c r="C681" s="93"/>
      <c r="D681" s="93"/>
      <c r="E681" s="93"/>
      <c r="F681" s="93"/>
      <c r="G681" s="202"/>
      <c r="H681" s="203"/>
      <c r="I681" s="93"/>
      <c r="J681" s="93"/>
      <c r="K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</row>
    <row r="682" customFormat="false" ht="15.75" hidden="false" customHeight="true" outlineLevel="0" collapsed="false">
      <c r="A682" s="93"/>
      <c r="B682" s="202"/>
      <c r="C682" s="93"/>
      <c r="D682" s="93"/>
      <c r="E682" s="93"/>
      <c r="F682" s="93"/>
      <c r="G682" s="202"/>
      <c r="H682" s="203"/>
      <c r="I682" s="93"/>
      <c r="J682" s="93"/>
      <c r="K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</row>
    <row r="683" customFormat="false" ht="15.75" hidden="false" customHeight="true" outlineLevel="0" collapsed="false">
      <c r="A683" s="93"/>
      <c r="B683" s="202"/>
      <c r="C683" s="93"/>
      <c r="D683" s="93"/>
      <c r="E683" s="93"/>
      <c r="F683" s="93"/>
      <c r="G683" s="202"/>
      <c r="H683" s="203"/>
      <c r="I683" s="93"/>
      <c r="J683" s="93"/>
      <c r="K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</row>
    <row r="684" customFormat="false" ht="15.75" hidden="false" customHeight="true" outlineLevel="0" collapsed="false">
      <c r="A684" s="93"/>
      <c r="B684" s="202"/>
      <c r="C684" s="93"/>
      <c r="D684" s="93"/>
      <c r="E684" s="93"/>
      <c r="F684" s="93"/>
      <c r="G684" s="202"/>
      <c r="H684" s="203"/>
      <c r="I684" s="93"/>
      <c r="J684" s="93"/>
      <c r="K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</row>
    <row r="685" customFormat="false" ht="15.75" hidden="false" customHeight="true" outlineLevel="0" collapsed="false">
      <c r="A685" s="93"/>
      <c r="B685" s="202"/>
      <c r="C685" s="93"/>
      <c r="D685" s="93"/>
      <c r="E685" s="93"/>
      <c r="F685" s="93"/>
      <c r="G685" s="202"/>
      <c r="H685" s="203"/>
      <c r="I685" s="93"/>
      <c r="J685" s="93"/>
      <c r="K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</row>
    <row r="686" customFormat="false" ht="15.75" hidden="false" customHeight="true" outlineLevel="0" collapsed="false">
      <c r="A686" s="93"/>
      <c r="B686" s="202"/>
      <c r="C686" s="93"/>
      <c r="D686" s="93"/>
      <c r="E686" s="93"/>
      <c r="F686" s="93"/>
      <c r="G686" s="202"/>
      <c r="H686" s="203"/>
      <c r="I686" s="93"/>
      <c r="J686" s="93"/>
      <c r="K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</row>
    <row r="687" customFormat="false" ht="15.75" hidden="false" customHeight="true" outlineLevel="0" collapsed="false">
      <c r="A687" s="93"/>
      <c r="B687" s="202"/>
      <c r="C687" s="93"/>
      <c r="D687" s="93"/>
      <c r="E687" s="93"/>
      <c r="F687" s="93"/>
      <c r="G687" s="202"/>
      <c r="H687" s="203"/>
      <c r="I687" s="93"/>
      <c r="J687" s="93"/>
      <c r="K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</row>
    <row r="688" customFormat="false" ht="15.75" hidden="false" customHeight="true" outlineLevel="0" collapsed="false">
      <c r="A688" s="93"/>
      <c r="B688" s="202"/>
      <c r="C688" s="93"/>
      <c r="D688" s="93"/>
      <c r="E688" s="93"/>
      <c r="F688" s="93"/>
      <c r="G688" s="202"/>
      <c r="H688" s="203"/>
      <c r="I688" s="93"/>
      <c r="J688" s="93"/>
      <c r="K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</row>
    <row r="689" customFormat="false" ht="15.75" hidden="false" customHeight="true" outlineLevel="0" collapsed="false">
      <c r="A689" s="93"/>
      <c r="B689" s="202"/>
      <c r="C689" s="93"/>
      <c r="D689" s="93"/>
      <c r="E689" s="93"/>
      <c r="F689" s="93"/>
      <c r="G689" s="202"/>
      <c r="H689" s="203"/>
      <c r="I689" s="93"/>
      <c r="J689" s="93"/>
      <c r="K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</row>
    <row r="690" customFormat="false" ht="15.75" hidden="false" customHeight="true" outlineLevel="0" collapsed="false">
      <c r="A690" s="93"/>
      <c r="B690" s="202"/>
      <c r="C690" s="93"/>
      <c r="D690" s="93"/>
      <c r="E690" s="93"/>
      <c r="F690" s="93"/>
      <c r="G690" s="202"/>
      <c r="H690" s="203"/>
      <c r="I690" s="93"/>
      <c r="J690" s="93"/>
      <c r="K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</row>
    <row r="691" customFormat="false" ht="15.75" hidden="false" customHeight="true" outlineLevel="0" collapsed="false">
      <c r="A691" s="93"/>
      <c r="B691" s="202"/>
      <c r="C691" s="93"/>
      <c r="D691" s="93"/>
      <c r="E691" s="93"/>
      <c r="F691" s="93"/>
      <c r="G691" s="202"/>
      <c r="H691" s="203"/>
      <c r="I691" s="93"/>
      <c r="J691" s="93"/>
      <c r="K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</row>
    <row r="692" customFormat="false" ht="15.75" hidden="false" customHeight="true" outlineLevel="0" collapsed="false">
      <c r="A692" s="93"/>
      <c r="B692" s="202"/>
      <c r="C692" s="93"/>
      <c r="D692" s="93"/>
      <c r="E692" s="93"/>
      <c r="F692" s="93"/>
      <c r="G692" s="202"/>
      <c r="H692" s="203"/>
      <c r="I692" s="93"/>
      <c r="J692" s="93"/>
      <c r="K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</row>
    <row r="693" customFormat="false" ht="15.75" hidden="false" customHeight="true" outlineLevel="0" collapsed="false">
      <c r="A693" s="93"/>
      <c r="B693" s="202"/>
      <c r="C693" s="93"/>
      <c r="D693" s="93"/>
      <c r="E693" s="93"/>
      <c r="F693" s="93"/>
      <c r="G693" s="202"/>
      <c r="H693" s="203"/>
      <c r="I693" s="93"/>
      <c r="J693" s="93"/>
      <c r="K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</row>
    <row r="694" customFormat="false" ht="15.75" hidden="false" customHeight="true" outlineLevel="0" collapsed="false">
      <c r="A694" s="93"/>
      <c r="B694" s="202"/>
      <c r="C694" s="93"/>
      <c r="D694" s="93"/>
      <c r="E694" s="93"/>
      <c r="F694" s="93"/>
      <c r="G694" s="202"/>
      <c r="H694" s="203"/>
      <c r="I694" s="93"/>
      <c r="J694" s="93"/>
      <c r="K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</row>
    <row r="695" customFormat="false" ht="15.75" hidden="false" customHeight="true" outlineLevel="0" collapsed="false">
      <c r="A695" s="93"/>
      <c r="B695" s="202"/>
      <c r="C695" s="93"/>
      <c r="D695" s="93"/>
      <c r="E695" s="93"/>
      <c r="F695" s="93"/>
      <c r="G695" s="202"/>
      <c r="H695" s="203"/>
      <c r="I695" s="93"/>
      <c r="J695" s="93"/>
      <c r="K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</row>
    <row r="696" customFormat="false" ht="15.75" hidden="false" customHeight="true" outlineLevel="0" collapsed="false">
      <c r="A696" s="93"/>
      <c r="B696" s="202"/>
      <c r="C696" s="93"/>
      <c r="D696" s="93"/>
      <c r="E696" s="93"/>
      <c r="F696" s="93"/>
      <c r="G696" s="202"/>
      <c r="H696" s="203"/>
      <c r="I696" s="93"/>
      <c r="J696" s="93"/>
      <c r="K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</row>
    <row r="697" customFormat="false" ht="15.75" hidden="false" customHeight="true" outlineLevel="0" collapsed="false">
      <c r="A697" s="93"/>
      <c r="B697" s="202"/>
      <c r="C697" s="93"/>
      <c r="D697" s="93"/>
      <c r="E697" s="93"/>
      <c r="F697" s="93"/>
      <c r="G697" s="202"/>
      <c r="H697" s="203"/>
      <c r="I697" s="93"/>
      <c r="J697" s="93"/>
      <c r="K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</row>
    <row r="698" customFormat="false" ht="15.75" hidden="false" customHeight="true" outlineLevel="0" collapsed="false">
      <c r="A698" s="93"/>
      <c r="B698" s="202"/>
      <c r="C698" s="93"/>
      <c r="D698" s="93"/>
      <c r="E698" s="93"/>
      <c r="F698" s="93"/>
      <c r="G698" s="202"/>
      <c r="H698" s="203"/>
      <c r="I698" s="93"/>
      <c r="J698" s="93"/>
      <c r="K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</row>
    <row r="699" customFormat="false" ht="15.75" hidden="false" customHeight="true" outlineLevel="0" collapsed="false">
      <c r="A699" s="93"/>
      <c r="B699" s="202"/>
      <c r="C699" s="93"/>
      <c r="D699" s="93"/>
      <c r="E699" s="93"/>
      <c r="F699" s="93"/>
      <c r="G699" s="202"/>
      <c r="H699" s="203"/>
      <c r="I699" s="93"/>
      <c r="J699" s="93"/>
      <c r="K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</row>
    <row r="700" customFormat="false" ht="15.75" hidden="false" customHeight="true" outlineLevel="0" collapsed="false">
      <c r="A700" s="93"/>
      <c r="B700" s="202"/>
      <c r="C700" s="93"/>
      <c r="D700" s="93"/>
      <c r="E700" s="93"/>
      <c r="F700" s="93"/>
      <c r="G700" s="202"/>
      <c r="H700" s="203"/>
      <c r="I700" s="93"/>
      <c r="J700" s="93"/>
      <c r="K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</row>
    <row r="701" customFormat="false" ht="15.75" hidden="false" customHeight="true" outlineLevel="0" collapsed="false">
      <c r="A701" s="93"/>
      <c r="B701" s="202"/>
      <c r="C701" s="93"/>
      <c r="D701" s="93"/>
      <c r="E701" s="93"/>
      <c r="F701" s="93"/>
      <c r="G701" s="202"/>
      <c r="H701" s="203"/>
      <c r="I701" s="93"/>
      <c r="J701" s="93"/>
      <c r="K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</row>
    <row r="702" customFormat="false" ht="15.75" hidden="false" customHeight="true" outlineLevel="0" collapsed="false">
      <c r="A702" s="93"/>
      <c r="B702" s="202"/>
      <c r="C702" s="93"/>
      <c r="D702" s="93"/>
      <c r="E702" s="93"/>
      <c r="F702" s="93"/>
      <c r="G702" s="202"/>
      <c r="H702" s="203"/>
      <c r="I702" s="93"/>
      <c r="J702" s="93"/>
      <c r="K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</row>
    <row r="703" customFormat="false" ht="15.75" hidden="false" customHeight="true" outlineLevel="0" collapsed="false">
      <c r="A703" s="93"/>
      <c r="B703" s="202"/>
      <c r="C703" s="93"/>
      <c r="D703" s="93"/>
      <c r="E703" s="93"/>
      <c r="F703" s="93"/>
      <c r="G703" s="202"/>
      <c r="H703" s="203"/>
      <c r="I703" s="93"/>
      <c r="J703" s="93"/>
      <c r="K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</row>
    <row r="704" customFormat="false" ht="15.75" hidden="false" customHeight="true" outlineLevel="0" collapsed="false">
      <c r="A704" s="93"/>
      <c r="B704" s="202"/>
      <c r="C704" s="93"/>
      <c r="D704" s="93"/>
      <c r="E704" s="93"/>
      <c r="F704" s="93"/>
      <c r="G704" s="202"/>
      <c r="H704" s="203"/>
      <c r="I704" s="93"/>
      <c r="J704" s="93"/>
      <c r="K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</row>
    <row r="705" customFormat="false" ht="15.75" hidden="false" customHeight="true" outlineLevel="0" collapsed="false">
      <c r="A705" s="93"/>
      <c r="B705" s="202"/>
      <c r="C705" s="93"/>
      <c r="D705" s="93"/>
      <c r="E705" s="93"/>
      <c r="F705" s="93"/>
      <c r="G705" s="202"/>
      <c r="H705" s="203"/>
      <c r="I705" s="93"/>
      <c r="J705" s="93"/>
      <c r="K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</row>
    <row r="706" customFormat="false" ht="15.75" hidden="false" customHeight="true" outlineLevel="0" collapsed="false">
      <c r="A706" s="93"/>
      <c r="B706" s="202"/>
      <c r="C706" s="93"/>
      <c r="D706" s="93"/>
      <c r="E706" s="93"/>
      <c r="F706" s="93"/>
      <c r="G706" s="202"/>
      <c r="H706" s="203"/>
      <c r="I706" s="93"/>
      <c r="J706" s="93"/>
      <c r="K706" s="93"/>
      <c r="L706" s="204"/>
      <c r="M706" s="205"/>
      <c r="N706" s="206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</row>
    <row r="707" customFormat="false" ht="15.75" hidden="false" customHeight="true" outlineLevel="0" collapsed="false">
      <c r="A707" s="93"/>
      <c r="B707" s="202"/>
      <c r="C707" s="93"/>
      <c r="D707" s="93"/>
      <c r="E707" s="93"/>
      <c r="F707" s="93"/>
      <c r="G707" s="202"/>
      <c r="H707" s="203"/>
      <c r="I707" s="93"/>
      <c r="J707" s="93"/>
      <c r="K707" s="93"/>
      <c r="L707" s="204"/>
      <c r="M707" s="205"/>
      <c r="N707" s="206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</row>
    <row r="708" customFormat="false" ht="15.75" hidden="false" customHeight="true" outlineLevel="0" collapsed="false">
      <c r="A708" s="93"/>
      <c r="B708" s="202"/>
      <c r="C708" s="93"/>
      <c r="D708" s="93"/>
      <c r="E708" s="93"/>
      <c r="F708" s="93"/>
      <c r="G708" s="202"/>
      <c r="H708" s="203"/>
      <c r="I708" s="93"/>
      <c r="J708" s="93"/>
      <c r="K708" s="93"/>
      <c r="L708" s="204"/>
      <c r="M708" s="205"/>
      <c r="N708" s="206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</row>
    <row r="709" customFormat="false" ht="15.75" hidden="false" customHeight="true" outlineLevel="0" collapsed="false">
      <c r="A709" s="93"/>
      <c r="B709" s="202"/>
      <c r="C709" s="93"/>
      <c r="D709" s="93"/>
      <c r="E709" s="93"/>
      <c r="F709" s="93"/>
      <c r="G709" s="202"/>
      <c r="H709" s="203"/>
      <c r="I709" s="93"/>
      <c r="J709" s="93"/>
      <c r="K709" s="93"/>
      <c r="L709" s="204"/>
      <c r="M709" s="205"/>
      <c r="N709" s="206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</row>
    <row r="710" customFormat="false" ht="15.75" hidden="false" customHeight="true" outlineLevel="0" collapsed="false">
      <c r="A710" s="93"/>
      <c r="B710" s="202"/>
      <c r="C710" s="93"/>
      <c r="D710" s="93"/>
      <c r="E710" s="93"/>
      <c r="F710" s="93"/>
      <c r="G710" s="202"/>
      <c r="H710" s="203"/>
      <c r="I710" s="93"/>
      <c r="J710" s="93"/>
      <c r="K710" s="93"/>
      <c r="L710" s="204"/>
      <c r="M710" s="205"/>
      <c r="N710" s="206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</row>
    <row r="711" customFormat="false" ht="15.75" hidden="false" customHeight="true" outlineLevel="0" collapsed="false">
      <c r="A711" s="93"/>
      <c r="B711" s="202"/>
      <c r="C711" s="93"/>
      <c r="D711" s="93"/>
      <c r="E711" s="93"/>
      <c r="F711" s="93"/>
      <c r="G711" s="202"/>
      <c r="H711" s="203"/>
      <c r="I711" s="93"/>
      <c r="J711" s="93"/>
      <c r="K711" s="93"/>
      <c r="L711" s="204"/>
      <c r="M711" s="205"/>
      <c r="N711" s="206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</row>
    <row r="712" customFormat="false" ht="15.75" hidden="false" customHeight="true" outlineLevel="0" collapsed="false">
      <c r="A712" s="93"/>
      <c r="B712" s="202"/>
      <c r="C712" s="93"/>
      <c r="D712" s="93"/>
      <c r="E712" s="93"/>
      <c r="F712" s="93"/>
      <c r="G712" s="202"/>
      <c r="H712" s="203"/>
      <c r="I712" s="93"/>
      <c r="J712" s="93"/>
      <c r="K712" s="93"/>
      <c r="L712" s="204"/>
      <c r="M712" s="205"/>
      <c r="N712" s="206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</row>
    <row r="713" customFormat="false" ht="15.75" hidden="false" customHeight="true" outlineLevel="0" collapsed="false">
      <c r="A713" s="93"/>
      <c r="B713" s="202"/>
      <c r="C713" s="93"/>
      <c r="D713" s="93"/>
      <c r="E713" s="93"/>
      <c r="F713" s="93"/>
      <c r="G713" s="202"/>
      <c r="H713" s="203"/>
      <c r="I713" s="93"/>
      <c r="J713" s="93"/>
      <c r="K713" s="93"/>
      <c r="L713" s="204"/>
      <c r="M713" s="205"/>
      <c r="N713" s="206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</row>
    <row r="714" customFormat="false" ht="15.75" hidden="false" customHeight="true" outlineLevel="0" collapsed="false">
      <c r="A714" s="93"/>
      <c r="B714" s="202"/>
      <c r="C714" s="93"/>
      <c r="D714" s="93"/>
      <c r="E714" s="93"/>
      <c r="F714" s="93"/>
      <c r="G714" s="202"/>
      <c r="H714" s="203"/>
      <c r="I714" s="93"/>
      <c r="J714" s="93"/>
      <c r="K714" s="93"/>
      <c r="L714" s="204"/>
      <c r="M714" s="205"/>
      <c r="N714" s="206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</row>
    <row r="715" customFormat="false" ht="15.75" hidden="false" customHeight="true" outlineLevel="0" collapsed="false">
      <c r="A715" s="93"/>
      <c r="B715" s="202"/>
      <c r="C715" s="93"/>
      <c r="D715" s="93"/>
      <c r="E715" s="93"/>
      <c r="F715" s="93"/>
      <c r="G715" s="202"/>
      <c r="H715" s="203"/>
      <c r="I715" s="93"/>
      <c r="J715" s="93"/>
      <c r="K715" s="93"/>
      <c r="L715" s="204"/>
      <c r="M715" s="205"/>
      <c r="N715" s="206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</row>
    <row r="716" customFormat="false" ht="15.75" hidden="false" customHeight="true" outlineLevel="0" collapsed="false">
      <c r="A716" s="93"/>
      <c r="B716" s="202"/>
      <c r="C716" s="93"/>
      <c r="D716" s="93"/>
      <c r="E716" s="93"/>
      <c r="F716" s="93"/>
      <c r="G716" s="202"/>
      <c r="H716" s="203"/>
      <c r="I716" s="93"/>
      <c r="J716" s="93"/>
      <c r="K716" s="93"/>
      <c r="L716" s="204"/>
      <c r="M716" s="205"/>
      <c r="N716" s="206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</row>
    <row r="717" customFormat="false" ht="15.75" hidden="false" customHeight="true" outlineLevel="0" collapsed="false">
      <c r="A717" s="93"/>
      <c r="B717" s="202"/>
      <c r="C717" s="93"/>
      <c r="D717" s="93"/>
      <c r="E717" s="93"/>
      <c r="F717" s="93"/>
      <c r="G717" s="202"/>
      <c r="H717" s="203"/>
      <c r="I717" s="93"/>
      <c r="J717" s="93"/>
      <c r="K717" s="93"/>
      <c r="L717" s="204"/>
      <c r="M717" s="205"/>
      <c r="N717" s="206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</row>
    <row r="718" customFormat="false" ht="15.75" hidden="false" customHeight="true" outlineLevel="0" collapsed="false">
      <c r="A718" s="93"/>
      <c r="B718" s="202"/>
      <c r="C718" s="93"/>
      <c r="D718" s="93"/>
      <c r="E718" s="93"/>
      <c r="F718" s="93"/>
      <c r="G718" s="202"/>
      <c r="H718" s="203"/>
      <c r="I718" s="93"/>
      <c r="J718" s="93"/>
      <c r="K718" s="93"/>
      <c r="L718" s="204"/>
      <c r="M718" s="205"/>
      <c r="N718" s="206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</row>
    <row r="719" customFormat="false" ht="15.75" hidden="false" customHeight="true" outlineLevel="0" collapsed="false">
      <c r="A719" s="93"/>
      <c r="B719" s="202"/>
      <c r="C719" s="93"/>
      <c r="D719" s="93"/>
      <c r="E719" s="93"/>
      <c r="F719" s="93"/>
      <c r="G719" s="202"/>
      <c r="H719" s="203"/>
      <c r="I719" s="93"/>
      <c r="J719" s="93"/>
      <c r="K719" s="93"/>
      <c r="L719" s="204"/>
      <c r="M719" s="205"/>
      <c r="N719" s="206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</row>
    <row r="720" customFormat="false" ht="15.75" hidden="false" customHeight="true" outlineLevel="0" collapsed="false">
      <c r="A720" s="93"/>
      <c r="B720" s="202"/>
      <c r="C720" s="93"/>
      <c r="D720" s="93"/>
      <c r="E720" s="93"/>
      <c r="F720" s="93"/>
      <c r="G720" s="202"/>
      <c r="H720" s="203"/>
      <c r="I720" s="93"/>
      <c r="J720" s="93"/>
      <c r="K720" s="93"/>
      <c r="L720" s="204"/>
      <c r="M720" s="205"/>
      <c r="N720" s="206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</row>
    <row r="721" customFormat="false" ht="15.75" hidden="false" customHeight="true" outlineLevel="0" collapsed="false">
      <c r="A721" s="93"/>
      <c r="B721" s="202"/>
      <c r="C721" s="93"/>
      <c r="D721" s="93"/>
      <c r="E721" s="93"/>
      <c r="F721" s="93"/>
      <c r="G721" s="202"/>
      <c r="H721" s="203"/>
      <c r="I721" s="93"/>
      <c r="J721" s="93"/>
      <c r="K721" s="93"/>
      <c r="L721" s="204"/>
      <c r="M721" s="205"/>
      <c r="N721" s="206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</row>
    <row r="722" customFormat="false" ht="15.75" hidden="false" customHeight="true" outlineLevel="0" collapsed="false">
      <c r="A722" s="93"/>
      <c r="B722" s="202"/>
      <c r="C722" s="93"/>
      <c r="D722" s="93"/>
      <c r="E722" s="93"/>
      <c r="F722" s="93"/>
      <c r="G722" s="202"/>
      <c r="H722" s="203"/>
      <c r="I722" s="93"/>
      <c r="J722" s="93"/>
      <c r="K722" s="93"/>
      <c r="L722" s="204"/>
      <c r="M722" s="205"/>
      <c r="N722" s="206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</row>
    <row r="723" customFormat="false" ht="15.75" hidden="false" customHeight="true" outlineLevel="0" collapsed="false">
      <c r="A723" s="93"/>
      <c r="B723" s="202"/>
      <c r="C723" s="93"/>
      <c r="D723" s="93"/>
      <c r="E723" s="93"/>
      <c r="F723" s="93"/>
      <c r="G723" s="202"/>
      <c r="H723" s="203"/>
      <c r="I723" s="93"/>
      <c r="J723" s="93"/>
      <c r="K723" s="93"/>
      <c r="L723" s="204"/>
      <c r="M723" s="205"/>
      <c r="N723" s="206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</row>
    <row r="724" customFormat="false" ht="15.75" hidden="false" customHeight="true" outlineLevel="0" collapsed="false">
      <c r="A724" s="93"/>
      <c r="B724" s="202"/>
      <c r="C724" s="93"/>
      <c r="D724" s="93"/>
      <c r="E724" s="93"/>
      <c r="F724" s="93"/>
      <c r="G724" s="202"/>
      <c r="H724" s="203"/>
      <c r="I724" s="93"/>
      <c r="J724" s="93"/>
      <c r="K724" s="93"/>
      <c r="L724" s="204"/>
      <c r="M724" s="205"/>
      <c r="N724" s="206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</row>
    <row r="725" customFormat="false" ht="15.75" hidden="false" customHeight="true" outlineLevel="0" collapsed="false">
      <c r="A725" s="93"/>
      <c r="B725" s="202"/>
      <c r="C725" s="93"/>
      <c r="D725" s="93"/>
      <c r="E725" s="93"/>
      <c r="F725" s="93"/>
      <c r="G725" s="202"/>
      <c r="H725" s="203"/>
      <c r="I725" s="93"/>
      <c r="J725" s="93"/>
      <c r="K725" s="93"/>
      <c r="L725" s="204"/>
      <c r="M725" s="205"/>
      <c r="N725" s="206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</row>
    <row r="726" customFormat="false" ht="15.75" hidden="false" customHeight="true" outlineLevel="0" collapsed="false">
      <c r="A726" s="93"/>
      <c r="B726" s="202"/>
      <c r="C726" s="93"/>
      <c r="D726" s="93"/>
      <c r="E726" s="93"/>
      <c r="F726" s="93"/>
      <c r="G726" s="202"/>
      <c r="H726" s="203"/>
      <c r="I726" s="93"/>
      <c r="J726" s="93"/>
      <c r="K726" s="93"/>
      <c r="L726" s="204"/>
      <c r="M726" s="205"/>
      <c r="N726" s="206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</row>
    <row r="727" customFormat="false" ht="15.75" hidden="false" customHeight="true" outlineLevel="0" collapsed="false">
      <c r="A727" s="93"/>
      <c r="B727" s="202"/>
      <c r="C727" s="93"/>
      <c r="D727" s="93"/>
      <c r="E727" s="93"/>
      <c r="F727" s="93"/>
      <c r="G727" s="202"/>
      <c r="H727" s="203"/>
      <c r="I727" s="93"/>
      <c r="J727" s="93"/>
      <c r="K727" s="93"/>
      <c r="L727" s="204"/>
      <c r="M727" s="205"/>
      <c r="N727" s="206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</row>
    <row r="728" customFormat="false" ht="15.75" hidden="false" customHeight="true" outlineLevel="0" collapsed="false">
      <c r="A728" s="93"/>
      <c r="B728" s="202"/>
      <c r="C728" s="93"/>
      <c r="D728" s="93"/>
      <c r="E728" s="93"/>
      <c r="F728" s="93"/>
      <c r="G728" s="202"/>
      <c r="H728" s="203"/>
      <c r="I728" s="93"/>
      <c r="J728" s="93"/>
      <c r="K728" s="93"/>
      <c r="L728" s="204"/>
      <c r="M728" s="205"/>
      <c r="N728" s="206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</row>
    <row r="729" customFormat="false" ht="15.75" hidden="false" customHeight="true" outlineLevel="0" collapsed="false">
      <c r="A729" s="93"/>
      <c r="B729" s="202"/>
      <c r="C729" s="93"/>
      <c r="D729" s="93"/>
      <c r="E729" s="93"/>
      <c r="F729" s="93"/>
      <c r="G729" s="202"/>
      <c r="H729" s="203"/>
      <c r="I729" s="93"/>
      <c r="J729" s="93"/>
      <c r="K729" s="93"/>
      <c r="L729" s="204"/>
      <c r="M729" s="205"/>
      <c r="N729" s="206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</row>
    <row r="730" customFormat="false" ht="15.75" hidden="false" customHeight="true" outlineLevel="0" collapsed="false">
      <c r="A730" s="93"/>
      <c r="B730" s="202"/>
      <c r="C730" s="93"/>
      <c r="D730" s="93"/>
      <c r="E730" s="93"/>
      <c r="F730" s="93"/>
      <c r="G730" s="202"/>
      <c r="H730" s="203"/>
      <c r="I730" s="93"/>
      <c r="J730" s="93"/>
      <c r="K730" s="93"/>
      <c r="L730" s="204"/>
      <c r="M730" s="205"/>
      <c r="N730" s="206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</row>
    <row r="731" customFormat="false" ht="15.75" hidden="false" customHeight="true" outlineLevel="0" collapsed="false">
      <c r="A731" s="93"/>
      <c r="B731" s="202"/>
      <c r="C731" s="93"/>
      <c r="D731" s="93"/>
      <c r="E731" s="93"/>
      <c r="F731" s="93"/>
      <c r="G731" s="202"/>
      <c r="H731" s="203"/>
      <c r="I731" s="93"/>
      <c r="J731" s="93"/>
      <c r="K731" s="93"/>
      <c r="L731" s="204"/>
      <c r="M731" s="205"/>
      <c r="N731" s="206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</row>
    <row r="732" customFormat="false" ht="15.75" hidden="false" customHeight="true" outlineLevel="0" collapsed="false">
      <c r="A732" s="93"/>
      <c r="B732" s="202"/>
      <c r="C732" s="93"/>
      <c r="D732" s="93"/>
      <c r="E732" s="93"/>
      <c r="F732" s="93"/>
      <c r="G732" s="202"/>
      <c r="H732" s="203"/>
      <c r="I732" s="93"/>
      <c r="J732" s="93"/>
      <c r="K732" s="93"/>
      <c r="L732" s="204"/>
      <c r="M732" s="205"/>
      <c r="N732" s="206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</row>
    <row r="733" customFormat="false" ht="15.75" hidden="false" customHeight="true" outlineLevel="0" collapsed="false">
      <c r="A733" s="93"/>
      <c r="B733" s="202"/>
      <c r="C733" s="93"/>
      <c r="D733" s="93"/>
      <c r="E733" s="93"/>
      <c r="F733" s="93"/>
      <c r="G733" s="202"/>
      <c r="H733" s="203"/>
      <c r="I733" s="93"/>
      <c r="J733" s="93"/>
      <c r="K733" s="93"/>
      <c r="L733" s="204"/>
      <c r="M733" s="205"/>
      <c r="N733" s="206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</row>
    <row r="734" customFormat="false" ht="15.75" hidden="false" customHeight="true" outlineLevel="0" collapsed="false">
      <c r="A734" s="93"/>
      <c r="B734" s="202"/>
      <c r="C734" s="93"/>
      <c r="D734" s="93"/>
      <c r="E734" s="93"/>
      <c r="F734" s="93"/>
      <c r="G734" s="202"/>
      <c r="H734" s="203"/>
      <c r="I734" s="93"/>
      <c r="J734" s="93"/>
      <c r="K734" s="93"/>
      <c r="L734" s="204"/>
      <c r="M734" s="205"/>
      <c r="N734" s="206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</row>
    <row r="735" customFormat="false" ht="15.75" hidden="false" customHeight="true" outlineLevel="0" collapsed="false">
      <c r="A735" s="93"/>
      <c r="B735" s="202"/>
      <c r="C735" s="93"/>
      <c r="D735" s="93"/>
      <c r="E735" s="93"/>
      <c r="F735" s="93"/>
      <c r="G735" s="202"/>
      <c r="H735" s="203"/>
      <c r="I735" s="93"/>
      <c r="J735" s="93"/>
      <c r="K735" s="93"/>
      <c r="L735" s="204"/>
      <c r="M735" s="205"/>
      <c r="N735" s="206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</row>
    <row r="736" customFormat="false" ht="15.75" hidden="false" customHeight="true" outlineLevel="0" collapsed="false">
      <c r="A736" s="93"/>
      <c r="B736" s="202"/>
      <c r="C736" s="93"/>
      <c r="D736" s="93"/>
      <c r="E736" s="93"/>
      <c r="F736" s="93"/>
      <c r="G736" s="202"/>
      <c r="H736" s="203"/>
      <c r="I736" s="93"/>
      <c r="J736" s="93"/>
      <c r="K736" s="93"/>
      <c r="L736" s="204"/>
      <c r="M736" s="205"/>
      <c r="N736" s="206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</row>
    <row r="737" customFormat="false" ht="15.75" hidden="false" customHeight="true" outlineLevel="0" collapsed="false">
      <c r="A737" s="93"/>
      <c r="B737" s="202"/>
      <c r="C737" s="93"/>
      <c r="D737" s="93"/>
      <c r="E737" s="93"/>
      <c r="F737" s="93"/>
      <c r="G737" s="202"/>
      <c r="H737" s="203"/>
      <c r="I737" s="93"/>
      <c r="J737" s="93"/>
      <c r="K737" s="93"/>
      <c r="L737" s="204"/>
      <c r="M737" s="205"/>
      <c r="N737" s="206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</row>
    <row r="738" customFormat="false" ht="15.75" hidden="false" customHeight="true" outlineLevel="0" collapsed="false">
      <c r="A738" s="93"/>
      <c r="B738" s="202"/>
      <c r="C738" s="93"/>
      <c r="D738" s="93"/>
      <c r="E738" s="93"/>
      <c r="F738" s="93"/>
      <c r="G738" s="202"/>
      <c r="H738" s="203"/>
      <c r="I738" s="93"/>
      <c r="J738" s="93"/>
      <c r="K738" s="93"/>
      <c r="L738" s="204"/>
      <c r="M738" s="205"/>
      <c r="N738" s="206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</row>
    <row r="739" customFormat="false" ht="15.75" hidden="false" customHeight="true" outlineLevel="0" collapsed="false">
      <c r="A739" s="93"/>
      <c r="B739" s="202"/>
      <c r="C739" s="93"/>
      <c r="D739" s="93"/>
      <c r="E739" s="93"/>
      <c r="F739" s="93"/>
      <c r="G739" s="202"/>
      <c r="H739" s="203"/>
      <c r="I739" s="93"/>
      <c r="J739" s="93"/>
      <c r="K739" s="93"/>
      <c r="L739" s="204"/>
      <c r="M739" s="205"/>
      <c r="N739" s="206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</row>
    <row r="740" customFormat="false" ht="15.75" hidden="false" customHeight="true" outlineLevel="0" collapsed="false">
      <c r="A740" s="93"/>
      <c r="B740" s="202"/>
      <c r="C740" s="93"/>
      <c r="D740" s="93"/>
      <c r="E740" s="93"/>
      <c r="F740" s="93"/>
      <c r="G740" s="202"/>
      <c r="H740" s="203"/>
      <c r="I740" s="93"/>
      <c r="J740" s="93"/>
      <c r="K740" s="93"/>
      <c r="L740" s="204"/>
      <c r="M740" s="205"/>
      <c r="N740" s="206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</row>
    <row r="741" customFormat="false" ht="15.75" hidden="false" customHeight="true" outlineLevel="0" collapsed="false">
      <c r="A741" s="93"/>
      <c r="B741" s="202"/>
      <c r="C741" s="93"/>
      <c r="D741" s="93"/>
      <c r="E741" s="93"/>
      <c r="F741" s="93"/>
      <c r="G741" s="202"/>
      <c r="H741" s="203"/>
      <c r="I741" s="93"/>
      <c r="J741" s="93"/>
      <c r="K741" s="93"/>
      <c r="L741" s="204"/>
      <c r="M741" s="205"/>
      <c r="N741" s="206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</row>
    <row r="742" customFormat="false" ht="15.75" hidden="false" customHeight="true" outlineLevel="0" collapsed="false">
      <c r="A742" s="93"/>
      <c r="B742" s="202"/>
      <c r="C742" s="93"/>
      <c r="D742" s="93"/>
      <c r="E742" s="93"/>
      <c r="F742" s="93"/>
      <c r="G742" s="202"/>
      <c r="H742" s="203"/>
      <c r="I742" s="93"/>
      <c r="J742" s="93"/>
      <c r="K742" s="93"/>
      <c r="L742" s="204"/>
      <c r="M742" s="205"/>
      <c r="N742" s="206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</row>
    <row r="743" customFormat="false" ht="15.75" hidden="false" customHeight="true" outlineLevel="0" collapsed="false">
      <c r="A743" s="93"/>
      <c r="B743" s="202"/>
      <c r="C743" s="93"/>
      <c r="D743" s="93"/>
      <c r="E743" s="93"/>
      <c r="F743" s="93"/>
      <c r="G743" s="202"/>
      <c r="H743" s="203"/>
      <c r="I743" s="93"/>
      <c r="J743" s="93"/>
      <c r="K743" s="93"/>
      <c r="L743" s="204"/>
      <c r="M743" s="205"/>
      <c r="N743" s="206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</row>
    <row r="744" customFormat="false" ht="15.75" hidden="false" customHeight="true" outlineLevel="0" collapsed="false">
      <c r="A744" s="93"/>
      <c r="B744" s="202"/>
      <c r="C744" s="93"/>
      <c r="D744" s="93"/>
      <c r="E744" s="93"/>
      <c r="F744" s="93"/>
      <c r="G744" s="202"/>
      <c r="H744" s="203"/>
      <c r="I744" s="93"/>
      <c r="J744" s="93"/>
      <c r="K744" s="93"/>
      <c r="L744" s="204"/>
      <c r="M744" s="205"/>
      <c r="N744" s="206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</row>
    <row r="745" customFormat="false" ht="15.75" hidden="false" customHeight="true" outlineLevel="0" collapsed="false">
      <c r="A745" s="93"/>
      <c r="B745" s="202"/>
      <c r="C745" s="93"/>
      <c r="D745" s="93"/>
      <c r="E745" s="93"/>
      <c r="F745" s="93"/>
      <c r="G745" s="202"/>
      <c r="H745" s="203"/>
      <c r="I745" s="93"/>
      <c r="J745" s="93"/>
      <c r="K745" s="93"/>
      <c r="L745" s="204"/>
      <c r="M745" s="205"/>
      <c r="N745" s="206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</row>
    <row r="746" customFormat="false" ht="15.75" hidden="false" customHeight="true" outlineLevel="0" collapsed="false">
      <c r="A746" s="93"/>
      <c r="B746" s="202"/>
      <c r="C746" s="93"/>
      <c r="D746" s="93"/>
      <c r="E746" s="93"/>
      <c r="F746" s="93"/>
      <c r="G746" s="202"/>
      <c r="H746" s="203"/>
      <c r="I746" s="93"/>
      <c r="J746" s="93"/>
      <c r="K746" s="93"/>
      <c r="L746" s="204"/>
      <c r="M746" s="205"/>
      <c r="N746" s="206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</row>
    <row r="747" customFormat="false" ht="15.75" hidden="false" customHeight="true" outlineLevel="0" collapsed="false">
      <c r="A747" s="93"/>
      <c r="B747" s="202"/>
      <c r="C747" s="93"/>
      <c r="D747" s="93"/>
      <c r="E747" s="93"/>
      <c r="F747" s="93"/>
      <c r="G747" s="202"/>
      <c r="H747" s="203"/>
      <c r="I747" s="93"/>
      <c r="J747" s="93"/>
      <c r="K747" s="93"/>
      <c r="L747" s="204"/>
      <c r="M747" s="205"/>
      <c r="N747" s="206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</row>
    <row r="748" customFormat="false" ht="15.75" hidden="false" customHeight="true" outlineLevel="0" collapsed="false">
      <c r="A748" s="93"/>
      <c r="B748" s="202"/>
      <c r="C748" s="93"/>
      <c r="D748" s="93"/>
      <c r="E748" s="93"/>
      <c r="F748" s="93"/>
      <c r="G748" s="202"/>
      <c r="H748" s="203"/>
      <c r="I748" s="93"/>
      <c r="J748" s="93"/>
      <c r="K748" s="93"/>
      <c r="L748" s="204"/>
      <c r="M748" s="205"/>
      <c r="N748" s="206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</row>
    <row r="749" customFormat="false" ht="15.75" hidden="false" customHeight="true" outlineLevel="0" collapsed="false">
      <c r="A749" s="93"/>
      <c r="B749" s="202"/>
      <c r="C749" s="93"/>
      <c r="D749" s="93"/>
      <c r="E749" s="93"/>
      <c r="F749" s="93"/>
      <c r="G749" s="202"/>
      <c r="H749" s="203"/>
      <c r="I749" s="93"/>
      <c r="J749" s="93"/>
      <c r="K749" s="93"/>
      <c r="L749" s="204"/>
      <c r="M749" s="205"/>
      <c r="N749" s="206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</row>
    <row r="750" customFormat="false" ht="15.75" hidden="false" customHeight="true" outlineLevel="0" collapsed="false">
      <c r="A750" s="93"/>
      <c r="B750" s="202"/>
      <c r="C750" s="93"/>
      <c r="D750" s="93"/>
      <c r="E750" s="93"/>
      <c r="F750" s="93"/>
      <c r="G750" s="202"/>
      <c r="H750" s="203"/>
      <c r="I750" s="93"/>
      <c r="J750" s="93"/>
      <c r="K750" s="93"/>
      <c r="L750" s="204"/>
      <c r="M750" s="205"/>
      <c r="N750" s="206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</row>
    <row r="751" customFormat="false" ht="15.75" hidden="false" customHeight="true" outlineLevel="0" collapsed="false">
      <c r="A751" s="93"/>
      <c r="B751" s="202"/>
      <c r="C751" s="93"/>
      <c r="D751" s="93"/>
      <c r="E751" s="93"/>
      <c r="F751" s="93"/>
      <c r="G751" s="202"/>
      <c r="H751" s="203"/>
      <c r="I751" s="93"/>
      <c r="J751" s="93"/>
      <c r="K751" s="93"/>
      <c r="L751" s="204"/>
      <c r="M751" s="205"/>
      <c r="N751" s="206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</row>
    <row r="752" customFormat="false" ht="15.75" hidden="false" customHeight="true" outlineLevel="0" collapsed="false">
      <c r="A752" s="93"/>
      <c r="B752" s="202"/>
      <c r="C752" s="93"/>
      <c r="D752" s="93"/>
      <c r="E752" s="93"/>
      <c r="F752" s="93"/>
      <c r="G752" s="202"/>
      <c r="H752" s="203"/>
      <c r="I752" s="93"/>
      <c r="J752" s="93"/>
      <c r="K752" s="93"/>
      <c r="L752" s="204"/>
      <c r="M752" s="205"/>
      <c r="N752" s="206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</row>
    <row r="753" customFormat="false" ht="15.75" hidden="false" customHeight="true" outlineLevel="0" collapsed="false">
      <c r="A753" s="93"/>
      <c r="B753" s="202"/>
      <c r="C753" s="93"/>
      <c r="D753" s="93"/>
      <c r="E753" s="93"/>
      <c r="F753" s="93"/>
      <c r="G753" s="202"/>
      <c r="H753" s="203"/>
      <c r="I753" s="93"/>
      <c r="J753" s="93"/>
      <c r="K753" s="93"/>
      <c r="L753" s="204"/>
      <c r="M753" s="205"/>
      <c r="N753" s="206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</row>
    <row r="754" customFormat="false" ht="15.75" hidden="false" customHeight="true" outlineLevel="0" collapsed="false">
      <c r="A754" s="93"/>
      <c r="B754" s="202"/>
      <c r="C754" s="93"/>
      <c r="D754" s="93"/>
      <c r="E754" s="93"/>
      <c r="F754" s="93"/>
      <c r="G754" s="202"/>
      <c r="H754" s="203"/>
      <c r="I754" s="93"/>
      <c r="J754" s="93"/>
      <c r="K754" s="93"/>
      <c r="L754" s="204"/>
      <c r="M754" s="205"/>
      <c r="N754" s="206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</row>
    <row r="755" customFormat="false" ht="15.75" hidden="false" customHeight="true" outlineLevel="0" collapsed="false">
      <c r="A755" s="93"/>
      <c r="B755" s="202"/>
      <c r="C755" s="93"/>
      <c r="D755" s="93"/>
      <c r="E755" s="93"/>
      <c r="F755" s="93"/>
      <c r="G755" s="202"/>
      <c r="H755" s="203"/>
      <c r="I755" s="93"/>
      <c r="J755" s="93"/>
      <c r="K755" s="93"/>
      <c r="L755" s="204"/>
      <c r="M755" s="205"/>
      <c r="N755" s="206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</row>
    <row r="756" customFormat="false" ht="15.75" hidden="false" customHeight="true" outlineLevel="0" collapsed="false">
      <c r="A756" s="93"/>
      <c r="B756" s="202"/>
      <c r="C756" s="93"/>
      <c r="D756" s="93"/>
      <c r="E756" s="93"/>
      <c r="F756" s="93"/>
      <c r="G756" s="202"/>
      <c r="H756" s="203"/>
      <c r="I756" s="93"/>
      <c r="J756" s="93"/>
      <c r="K756" s="93"/>
      <c r="L756" s="204"/>
      <c r="M756" s="205"/>
      <c r="N756" s="206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</row>
    <row r="757" customFormat="false" ht="15.75" hidden="false" customHeight="true" outlineLevel="0" collapsed="false">
      <c r="A757" s="93"/>
      <c r="B757" s="202"/>
      <c r="C757" s="93"/>
      <c r="D757" s="93"/>
      <c r="E757" s="93"/>
      <c r="F757" s="93"/>
      <c r="G757" s="202"/>
      <c r="H757" s="203"/>
      <c r="I757" s="93"/>
      <c r="J757" s="93"/>
      <c r="K757" s="93"/>
      <c r="L757" s="204"/>
      <c r="M757" s="205"/>
      <c r="N757" s="206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</row>
    <row r="758" customFormat="false" ht="15.75" hidden="false" customHeight="true" outlineLevel="0" collapsed="false">
      <c r="A758" s="93"/>
      <c r="B758" s="202"/>
      <c r="C758" s="93"/>
      <c r="D758" s="93"/>
      <c r="E758" s="93"/>
      <c r="F758" s="93"/>
      <c r="G758" s="202"/>
      <c r="H758" s="203"/>
      <c r="I758" s="93"/>
      <c r="J758" s="93"/>
      <c r="K758" s="93"/>
      <c r="L758" s="204"/>
      <c r="M758" s="205"/>
      <c r="N758" s="206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</row>
    <row r="759" customFormat="false" ht="15.75" hidden="false" customHeight="true" outlineLevel="0" collapsed="false">
      <c r="A759" s="93"/>
      <c r="B759" s="202"/>
      <c r="C759" s="93"/>
      <c r="D759" s="93"/>
      <c r="E759" s="93"/>
      <c r="F759" s="93"/>
      <c r="G759" s="202"/>
      <c r="H759" s="203"/>
      <c r="I759" s="93"/>
      <c r="J759" s="93"/>
      <c r="K759" s="93"/>
      <c r="L759" s="204"/>
      <c r="M759" s="205"/>
      <c r="N759" s="206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</row>
    <row r="760" customFormat="false" ht="15.75" hidden="false" customHeight="true" outlineLevel="0" collapsed="false">
      <c r="A760" s="93"/>
      <c r="B760" s="202"/>
      <c r="C760" s="93"/>
      <c r="D760" s="93"/>
      <c r="E760" s="93"/>
      <c r="F760" s="93"/>
      <c r="G760" s="202"/>
      <c r="H760" s="203"/>
      <c r="I760" s="93"/>
      <c r="J760" s="93"/>
      <c r="K760" s="93"/>
      <c r="L760" s="204"/>
      <c r="M760" s="205"/>
      <c r="N760" s="206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</row>
    <row r="761" customFormat="false" ht="15.75" hidden="false" customHeight="true" outlineLevel="0" collapsed="false">
      <c r="A761" s="93"/>
      <c r="B761" s="202"/>
      <c r="C761" s="93"/>
      <c r="D761" s="93"/>
      <c r="E761" s="93"/>
      <c r="F761" s="93"/>
      <c r="G761" s="202"/>
      <c r="H761" s="203"/>
      <c r="I761" s="93"/>
      <c r="J761" s="93"/>
      <c r="K761" s="93"/>
      <c r="L761" s="204"/>
      <c r="M761" s="205"/>
      <c r="N761" s="206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</row>
    <row r="762" customFormat="false" ht="15.75" hidden="false" customHeight="true" outlineLevel="0" collapsed="false">
      <c r="A762" s="93"/>
      <c r="B762" s="202"/>
      <c r="C762" s="93"/>
      <c r="D762" s="93"/>
      <c r="E762" s="93"/>
      <c r="F762" s="93"/>
      <c r="G762" s="202"/>
      <c r="H762" s="203"/>
      <c r="I762" s="93"/>
      <c r="J762" s="93"/>
      <c r="K762" s="93"/>
      <c r="L762" s="204"/>
      <c r="M762" s="205"/>
      <c r="N762" s="206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</row>
    <row r="763" customFormat="false" ht="15.75" hidden="false" customHeight="true" outlineLevel="0" collapsed="false">
      <c r="A763" s="93"/>
      <c r="B763" s="202"/>
      <c r="C763" s="93"/>
      <c r="D763" s="93"/>
      <c r="E763" s="93"/>
      <c r="F763" s="93"/>
      <c r="G763" s="202"/>
      <c r="H763" s="203"/>
      <c r="I763" s="93"/>
      <c r="J763" s="93"/>
      <c r="K763" s="93"/>
      <c r="L763" s="204"/>
      <c r="M763" s="205"/>
      <c r="N763" s="206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</row>
    <row r="764" customFormat="false" ht="15.75" hidden="false" customHeight="true" outlineLevel="0" collapsed="false">
      <c r="A764" s="93"/>
      <c r="B764" s="202"/>
      <c r="C764" s="93"/>
      <c r="D764" s="93"/>
      <c r="E764" s="93"/>
      <c r="F764" s="93"/>
      <c r="G764" s="202"/>
      <c r="H764" s="203"/>
      <c r="I764" s="93"/>
      <c r="J764" s="93"/>
      <c r="K764" s="93"/>
      <c r="L764" s="204"/>
      <c r="M764" s="205"/>
      <c r="N764" s="206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</row>
    <row r="765" customFormat="false" ht="15.75" hidden="false" customHeight="true" outlineLevel="0" collapsed="false">
      <c r="A765" s="93"/>
      <c r="B765" s="202"/>
      <c r="C765" s="93"/>
      <c r="D765" s="93"/>
      <c r="E765" s="93"/>
      <c r="F765" s="93"/>
      <c r="G765" s="202"/>
      <c r="H765" s="203"/>
      <c r="I765" s="93"/>
      <c r="J765" s="93"/>
      <c r="K765" s="93"/>
      <c r="L765" s="204"/>
      <c r="M765" s="205"/>
      <c r="N765" s="206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</row>
    <row r="766" customFormat="false" ht="15.75" hidden="false" customHeight="true" outlineLevel="0" collapsed="false">
      <c r="A766" s="93"/>
      <c r="B766" s="202"/>
      <c r="C766" s="93"/>
      <c r="D766" s="93"/>
      <c r="E766" s="93"/>
      <c r="F766" s="93"/>
      <c r="G766" s="202"/>
      <c r="H766" s="203"/>
      <c r="I766" s="93"/>
      <c r="J766" s="93"/>
      <c r="K766" s="93"/>
      <c r="L766" s="204"/>
      <c r="M766" s="205"/>
      <c r="N766" s="206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</row>
    <row r="767" customFormat="false" ht="15.75" hidden="false" customHeight="true" outlineLevel="0" collapsed="false">
      <c r="A767" s="93"/>
      <c r="B767" s="202"/>
      <c r="C767" s="93"/>
      <c r="D767" s="93"/>
      <c r="E767" s="93"/>
      <c r="F767" s="93"/>
      <c r="G767" s="202"/>
      <c r="H767" s="203"/>
      <c r="I767" s="93"/>
      <c r="J767" s="93"/>
      <c r="K767" s="93"/>
      <c r="L767" s="204"/>
      <c r="M767" s="205"/>
      <c r="N767" s="206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</row>
    <row r="768" customFormat="false" ht="15.75" hidden="false" customHeight="true" outlineLevel="0" collapsed="false">
      <c r="A768" s="93"/>
      <c r="B768" s="202"/>
      <c r="C768" s="93"/>
      <c r="D768" s="93"/>
      <c r="E768" s="93"/>
      <c r="F768" s="93"/>
      <c r="G768" s="202"/>
      <c r="H768" s="203"/>
      <c r="I768" s="93"/>
      <c r="J768" s="93"/>
      <c r="K768" s="93"/>
      <c r="L768" s="204"/>
      <c r="M768" s="205"/>
      <c r="N768" s="206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</row>
    <row r="769" customFormat="false" ht="15.75" hidden="false" customHeight="true" outlineLevel="0" collapsed="false">
      <c r="A769" s="93"/>
      <c r="B769" s="202"/>
      <c r="C769" s="93"/>
      <c r="D769" s="93"/>
      <c r="E769" s="93"/>
      <c r="F769" s="93"/>
      <c r="G769" s="202"/>
      <c r="H769" s="203"/>
      <c r="I769" s="93"/>
      <c r="J769" s="93"/>
      <c r="K769" s="93"/>
      <c r="L769" s="204"/>
      <c r="M769" s="205"/>
      <c r="N769" s="206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</row>
    <row r="770" customFormat="false" ht="15.75" hidden="false" customHeight="true" outlineLevel="0" collapsed="false">
      <c r="A770" s="93"/>
      <c r="B770" s="202"/>
      <c r="C770" s="93"/>
      <c r="D770" s="93"/>
      <c r="E770" s="93"/>
      <c r="F770" s="93"/>
      <c r="G770" s="202"/>
      <c r="H770" s="203"/>
      <c r="I770" s="93"/>
      <c r="J770" s="93"/>
      <c r="K770" s="93"/>
      <c r="L770" s="204"/>
      <c r="M770" s="205"/>
      <c r="N770" s="206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</row>
    <row r="771" customFormat="false" ht="15.75" hidden="false" customHeight="true" outlineLevel="0" collapsed="false">
      <c r="A771" s="93"/>
      <c r="B771" s="202"/>
      <c r="C771" s="93"/>
      <c r="D771" s="93"/>
      <c r="E771" s="93"/>
      <c r="F771" s="93"/>
      <c r="G771" s="202"/>
      <c r="H771" s="203"/>
      <c r="I771" s="93"/>
      <c r="J771" s="93"/>
      <c r="K771" s="93"/>
      <c r="L771" s="204"/>
      <c r="M771" s="205"/>
      <c r="N771" s="206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</row>
    <row r="772" customFormat="false" ht="15.75" hidden="false" customHeight="true" outlineLevel="0" collapsed="false">
      <c r="A772" s="93"/>
      <c r="B772" s="202"/>
      <c r="C772" s="93"/>
      <c r="D772" s="93"/>
      <c r="E772" s="93"/>
      <c r="F772" s="93"/>
      <c r="G772" s="202"/>
      <c r="H772" s="203"/>
      <c r="I772" s="93"/>
      <c r="J772" s="93"/>
      <c r="K772" s="93"/>
      <c r="L772" s="204"/>
      <c r="M772" s="205"/>
      <c r="N772" s="206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</row>
    <row r="773" customFormat="false" ht="15.75" hidden="false" customHeight="true" outlineLevel="0" collapsed="false">
      <c r="A773" s="93"/>
      <c r="B773" s="202"/>
      <c r="C773" s="93"/>
      <c r="D773" s="93"/>
      <c r="E773" s="93"/>
      <c r="F773" s="93"/>
      <c r="G773" s="202"/>
      <c r="H773" s="203"/>
      <c r="I773" s="93"/>
      <c r="J773" s="93"/>
      <c r="K773" s="93"/>
      <c r="L773" s="204"/>
      <c r="M773" s="205"/>
      <c r="N773" s="206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</row>
    <row r="774" customFormat="false" ht="15.75" hidden="false" customHeight="true" outlineLevel="0" collapsed="false">
      <c r="A774" s="93"/>
      <c r="B774" s="202"/>
      <c r="C774" s="93"/>
      <c r="D774" s="93"/>
      <c r="E774" s="93"/>
      <c r="F774" s="93"/>
      <c r="G774" s="202"/>
      <c r="H774" s="203"/>
      <c r="I774" s="93"/>
      <c r="J774" s="93"/>
      <c r="K774" s="93"/>
      <c r="L774" s="204"/>
      <c r="M774" s="205"/>
      <c r="N774" s="206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</row>
    <row r="775" customFormat="false" ht="15.75" hidden="false" customHeight="true" outlineLevel="0" collapsed="false">
      <c r="A775" s="93"/>
      <c r="B775" s="202"/>
      <c r="C775" s="93"/>
      <c r="D775" s="93"/>
      <c r="E775" s="93"/>
      <c r="F775" s="93"/>
      <c r="G775" s="202"/>
      <c r="H775" s="203"/>
      <c r="I775" s="93"/>
      <c r="J775" s="93"/>
      <c r="K775" s="93"/>
      <c r="L775" s="204"/>
      <c r="M775" s="205"/>
      <c r="N775" s="206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</row>
    <row r="776" customFormat="false" ht="15.75" hidden="false" customHeight="true" outlineLevel="0" collapsed="false">
      <c r="A776" s="93"/>
      <c r="B776" s="202"/>
      <c r="C776" s="93"/>
      <c r="D776" s="93"/>
      <c r="E776" s="93"/>
      <c r="F776" s="93"/>
      <c r="G776" s="202"/>
      <c r="H776" s="203"/>
      <c r="I776" s="93"/>
      <c r="J776" s="93"/>
      <c r="K776" s="93"/>
      <c r="L776" s="204"/>
      <c r="M776" s="205"/>
      <c r="N776" s="206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</row>
    <row r="777" customFormat="false" ht="15.75" hidden="false" customHeight="true" outlineLevel="0" collapsed="false">
      <c r="A777" s="93"/>
      <c r="B777" s="202"/>
      <c r="C777" s="93"/>
      <c r="D777" s="93"/>
      <c r="E777" s="93"/>
      <c r="F777" s="93"/>
      <c r="G777" s="202"/>
      <c r="H777" s="203"/>
      <c r="I777" s="93"/>
      <c r="J777" s="93"/>
      <c r="K777" s="93"/>
      <c r="L777" s="204"/>
      <c r="M777" s="205"/>
      <c r="N777" s="206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</row>
    <row r="778" customFormat="false" ht="15.75" hidden="false" customHeight="true" outlineLevel="0" collapsed="false">
      <c r="A778" s="93"/>
      <c r="B778" s="202"/>
      <c r="C778" s="93"/>
      <c r="D778" s="93"/>
      <c r="E778" s="93"/>
      <c r="F778" s="93"/>
      <c r="G778" s="202"/>
      <c r="H778" s="203"/>
      <c r="I778" s="93"/>
      <c r="J778" s="93"/>
      <c r="K778" s="93"/>
      <c r="L778" s="204"/>
      <c r="M778" s="205"/>
      <c r="N778" s="206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</row>
    <row r="779" customFormat="false" ht="15.75" hidden="false" customHeight="true" outlineLevel="0" collapsed="false">
      <c r="A779" s="93"/>
      <c r="B779" s="202"/>
      <c r="C779" s="93"/>
      <c r="D779" s="93"/>
      <c r="E779" s="93"/>
      <c r="F779" s="93"/>
      <c r="G779" s="202"/>
      <c r="H779" s="203"/>
      <c r="I779" s="93"/>
      <c r="J779" s="93"/>
      <c r="K779" s="93"/>
      <c r="L779" s="204"/>
      <c r="M779" s="205"/>
      <c r="N779" s="206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</row>
    <row r="780" customFormat="false" ht="15.75" hidden="false" customHeight="true" outlineLevel="0" collapsed="false">
      <c r="A780" s="93"/>
      <c r="B780" s="202"/>
      <c r="C780" s="93"/>
      <c r="D780" s="93"/>
      <c r="E780" s="93"/>
      <c r="F780" s="93"/>
      <c r="G780" s="202"/>
      <c r="H780" s="203"/>
      <c r="I780" s="93"/>
      <c r="J780" s="93"/>
      <c r="K780" s="93"/>
      <c r="L780" s="204"/>
      <c r="M780" s="205"/>
      <c r="N780" s="206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</row>
    <row r="781" customFormat="false" ht="15.75" hidden="false" customHeight="true" outlineLevel="0" collapsed="false">
      <c r="A781" s="93"/>
      <c r="B781" s="202"/>
      <c r="C781" s="93"/>
      <c r="D781" s="93"/>
      <c r="E781" s="93"/>
      <c r="F781" s="93"/>
      <c r="G781" s="202"/>
      <c r="H781" s="203"/>
      <c r="I781" s="93"/>
      <c r="J781" s="93"/>
      <c r="K781" s="93"/>
      <c r="L781" s="204"/>
      <c r="M781" s="205"/>
      <c r="N781" s="206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</row>
    <row r="782" customFormat="false" ht="15.75" hidden="false" customHeight="true" outlineLevel="0" collapsed="false">
      <c r="A782" s="93"/>
      <c r="B782" s="202"/>
      <c r="C782" s="93"/>
      <c r="D782" s="93"/>
      <c r="E782" s="93"/>
      <c r="F782" s="93"/>
      <c r="G782" s="202"/>
      <c r="H782" s="203"/>
      <c r="I782" s="93"/>
      <c r="J782" s="93"/>
      <c r="K782" s="93"/>
      <c r="L782" s="204"/>
      <c r="M782" s="205"/>
      <c r="N782" s="206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</row>
    <row r="783" customFormat="false" ht="15.75" hidden="false" customHeight="true" outlineLevel="0" collapsed="false">
      <c r="A783" s="93"/>
      <c r="B783" s="202"/>
      <c r="C783" s="93"/>
      <c r="D783" s="93"/>
      <c r="E783" s="93"/>
      <c r="F783" s="93"/>
      <c r="G783" s="202"/>
      <c r="H783" s="203"/>
      <c r="I783" s="93"/>
      <c r="J783" s="93"/>
      <c r="K783" s="93"/>
      <c r="L783" s="204"/>
      <c r="M783" s="205"/>
      <c r="N783" s="206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</row>
    <row r="784" customFormat="false" ht="15.75" hidden="false" customHeight="true" outlineLevel="0" collapsed="false">
      <c r="A784" s="93"/>
      <c r="B784" s="202"/>
      <c r="C784" s="93"/>
      <c r="D784" s="93"/>
      <c r="E784" s="93"/>
      <c r="F784" s="93"/>
      <c r="G784" s="202"/>
      <c r="H784" s="203"/>
      <c r="I784" s="93"/>
      <c r="J784" s="93"/>
      <c r="K784" s="93"/>
      <c r="L784" s="204"/>
      <c r="M784" s="205"/>
      <c r="N784" s="206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</row>
    <row r="785" customFormat="false" ht="15.75" hidden="false" customHeight="true" outlineLevel="0" collapsed="false">
      <c r="A785" s="93"/>
      <c r="B785" s="202"/>
      <c r="C785" s="93"/>
      <c r="D785" s="93"/>
      <c r="E785" s="93"/>
      <c r="F785" s="93"/>
      <c r="G785" s="202"/>
      <c r="H785" s="203"/>
      <c r="I785" s="93"/>
      <c r="J785" s="93"/>
      <c r="K785" s="93"/>
      <c r="L785" s="204"/>
      <c r="M785" s="205"/>
      <c r="N785" s="206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</row>
    <row r="786" customFormat="false" ht="15.75" hidden="false" customHeight="true" outlineLevel="0" collapsed="false">
      <c r="A786" s="93"/>
      <c r="B786" s="202"/>
      <c r="C786" s="93"/>
      <c r="D786" s="93"/>
      <c r="E786" s="93"/>
      <c r="F786" s="93"/>
      <c r="G786" s="202"/>
      <c r="H786" s="203"/>
      <c r="I786" s="93"/>
      <c r="J786" s="93"/>
      <c r="K786" s="93"/>
      <c r="L786" s="204"/>
      <c r="M786" s="205"/>
      <c r="N786" s="206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</row>
    <row r="787" customFormat="false" ht="15.75" hidden="false" customHeight="true" outlineLevel="0" collapsed="false">
      <c r="A787" s="93"/>
      <c r="B787" s="202"/>
      <c r="C787" s="93"/>
      <c r="D787" s="93"/>
      <c r="E787" s="93"/>
      <c r="F787" s="93"/>
      <c r="G787" s="202"/>
      <c r="H787" s="203"/>
      <c r="I787" s="93"/>
      <c r="J787" s="93"/>
      <c r="K787" s="93"/>
      <c r="L787" s="204"/>
      <c r="M787" s="205"/>
      <c r="N787" s="206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</row>
    <row r="788" customFormat="false" ht="15.75" hidden="false" customHeight="true" outlineLevel="0" collapsed="false">
      <c r="A788" s="93"/>
      <c r="B788" s="202"/>
      <c r="C788" s="93"/>
      <c r="D788" s="93"/>
      <c r="E788" s="93"/>
      <c r="F788" s="93"/>
      <c r="G788" s="202"/>
      <c r="H788" s="203"/>
      <c r="I788" s="93"/>
      <c r="J788" s="93"/>
      <c r="K788" s="93"/>
      <c r="L788" s="204"/>
      <c r="M788" s="205"/>
      <c r="N788" s="206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</row>
    <row r="789" customFormat="false" ht="15.75" hidden="false" customHeight="true" outlineLevel="0" collapsed="false">
      <c r="A789" s="93"/>
      <c r="B789" s="202"/>
      <c r="C789" s="93"/>
      <c r="D789" s="93"/>
      <c r="E789" s="93"/>
      <c r="F789" s="93"/>
      <c r="G789" s="202"/>
      <c r="H789" s="203"/>
      <c r="I789" s="93"/>
      <c r="J789" s="93"/>
      <c r="K789" s="93"/>
      <c r="L789" s="204"/>
      <c r="M789" s="205"/>
      <c r="N789" s="206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</row>
    <row r="790" customFormat="false" ht="15.75" hidden="false" customHeight="true" outlineLevel="0" collapsed="false">
      <c r="A790" s="93"/>
      <c r="B790" s="202"/>
      <c r="C790" s="93"/>
      <c r="D790" s="93"/>
      <c r="E790" s="93"/>
      <c r="F790" s="93"/>
      <c r="G790" s="202"/>
      <c r="H790" s="203"/>
      <c r="I790" s="93"/>
      <c r="J790" s="93"/>
      <c r="K790" s="93"/>
      <c r="L790" s="204"/>
      <c r="M790" s="205"/>
      <c r="N790" s="206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</row>
    <row r="791" customFormat="false" ht="15.75" hidden="false" customHeight="true" outlineLevel="0" collapsed="false">
      <c r="A791" s="93"/>
      <c r="B791" s="202"/>
      <c r="C791" s="93"/>
      <c r="D791" s="93"/>
      <c r="E791" s="93"/>
      <c r="F791" s="93"/>
      <c r="G791" s="202"/>
      <c r="H791" s="203"/>
      <c r="I791" s="93"/>
      <c r="J791" s="93"/>
      <c r="K791" s="93"/>
      <c r="L791" s="204"/>
      <c r="M791" s="205"/>
      <c r="N791" s="206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</row>
    <row r="792" customFormat="false" ht="15.75" hidden="false" customHeight="true" outlineLevel="0" collapsed="false">
      <c r="A792" s="93"/>
      <c r="B792" s="202"/>
      <c r="C792" s="93"/>
      <c r="D792" s="93"/>
      <c r="E792" s="93"/>
      <c r="F792" s="93"/>
      <c r="G792" s="202"/>
      <c r="H792" s="203"/>
      <c r="I792" s="93"/>
      <c r="J792" s="93"/>
      <c r="K792" s="93"/>
      <c r="L792" s="204"/>
      <c r="M792" s="205"/>
      <c r="N792" s="206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</row>
    <row r="793" customFormat="false" ht="15.75" hidden="false" customHeight="true" outlineLevel="0" collapsed="false">
      <c r="A793" s="93"/>
      <c r="B793" s="202"/>
      <c r="C793" s="93"/>
      <c r="D793" s="93"/>
      <c r="E793" s="93"/>
      <c r="F793" s="93"/>
      <c r="G793" s="202"/>
      <c r="H793" s="203"/>
      <c r="I793" s="93"/>
      <c r="J793" s="93"/>
      <c r="K793" s="93"/>
      <c r="L793" s="204"/>
      <c r="M793" s="205"/>
      <c r="N793" s="206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</row>
    <row r="794" customFormat="false" ht="15.75" hidden="false" customHeight="true" outlineLevel="0" collapsed="false">
      <c r="A794" s="93"/>
      <c r="B794" s="202"/>
      <c r="C794" s="93"/>
      <c r="D794" s="93"/>
      <c r="E794" s="93"/>
      <c r="F794" s="93"/>
      <c r="G794" s="202"/>
      <c r="H794" s="203"/>
      <c r="I794" s="93"/>
      <c r="J794" s="93"/>
      <c r="K794" s="93"/>
      <c r="L794" s="204"/>
      <c r="M794" s="205"/>
      <c r="N794" s="206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</row>
    <row r="795" customFormat="false" ht="15.75" hidden="false" customHeight="true" outlineLevel="0" collapsed="false">
      <c r="A795" s="93"/>
      <c r="B795" s="202"/>
      <c r="C795" s="93"/>
      <c r="D795" s="93"/>
      <c r="E795" s="93"/>
      <c r="F795" s="93"/>
      <c r="G795" s="202"/>
      <c r="H795" s="203"/>
      <c r="I795" s="93"/>
      <c r="J795" s="93"/>
      <c r="K795" s="93"/>
      <c r="L795" s="204"/>
      <c r="M795" s="205"/>
      <c r="N795" s="206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</row>
    <row r="796" customFormat="false" ht="15.75" hidden="false" customHeight="true" outlineLevel="0" collapsed="false">
      <c r="A796" s="93"/>
      <c r="B796" s="202"/>
      <c r="C796" s="93"/>
      <c r="D796" s="93"/>
      <c r="E796" s="93"/>
      <c r="F796" s="93"/>
      <c r="G796" s="202"/>
      <c r="H796" s="203"/>
      <c r="I796" s="93"/>
      <c r="J796" s="93"/>
      <c r="K796" s="93"/>
      <c r="L796" s="204"/>
      <c r="M796" s="205"/>
      <c r="N796" s="206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</row>
    <row r="797" customFormat="false" ht="15.75" hidden="false" customHeight="true" outlineLevel="0" collapsed="false">
      <c r="A797" s="93"/>
      <c r="B797" s="202"/>
      <c r="C797" s="93"/>
      <c r="D797" s="93"/>
      <c r="E797" s="93"/>
      <c r="F797" s="93"/>
      <c r="G797" s="202"/>
      <c r="H797" s="203"/>
      <c r="I797" s="93"/>
      <c r="J797" s="93"/>
      <c r="K797" s="93"/>
      <c r="L797" s="204"/>
      <c r="M797" s="205"/>
      <c r="N797" s="206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</row>
    <row r="798" customFormat="false" ht="15.75" hidden="false" customHeight="true" outlineLevel="0" collapsed="false">
      <c r="A798" s="93"/>
      <c r="B798" s="202"/>
      <c r="C798" s="93"/>
      <c r="D798" s="93"/>
      <c r="E798" s="93"/>
      <c r="F798" s="93"/>
      <c r="G798" s="202"/>
      <c r="H798" s="203"/>
      <c r="I798" s="93"/>
      <c r="J798" s="93"/>
      <c r="K798" s="93"/>
      <c r="L798" s="204"/>
      <c r="M798" s="205"/>
      <c r="N798" s="206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</row>
    <row r="799" customFormat="false" ht="15.75" hidden="false" customHeight="true" outlineLevel="0" collapsed="false">
      <c r="A799" s="93"/>
      <c r="B799" s="202"/>
      <c r="C799" s="93"/>
      <c r="D799" s="93"/>
      <c r="E799" s="93"/>
      <c r="F799" s="93"/>
      <c r="G799" s="202"/>
      <c r="H799" s="203"/>
      <c r="I799" s="93"/>
      <c r="J799" s="93"/>
      <c r="K799" s="93"/>
      <c r="L799" s="204"/>
      <c r="M799" s="205"/>
      <c r="N799" s="206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</row>
    <row r="800" customFormat="false" ht="15.75" hidden="false" customHeight="true" outlineLevel="0" collapsed="false">
      <c r="A800" s="93"/>
      <c r="B800" s="202"/>
      <c r="C800" s="93"/>
      <c r="D800" s="93"/>
      <c r="E800" s="93"/>
      <c r="F800" s="93"/>
      <c r="G800" s="202"/>
      <c r="H800" s="203"/>
      <c r="I800" s="93"/>
      <c r="J800" s="93"/>
      <c r="K800" s="93"/>
      <c r="L800" s="204"/>
      <c r="M800" s="205"/>
      <c r="N800" s="206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</row>
    <row r="801" customFormat="false" ht="15.75" hidden="false" customHeight="true" outlineLevel="0" collapsed="false">
      <c r="A801" s="93"/>
      <c r="B801" s="202"/>
      <c r="C801" s="93"/>
      <c r="D801" s="93"/>
      <c r="E801" s="93"/>
      <c r="F801" s="93"/>
      <c r="G801" s="202"/>
      <c r="H801" s="203"/>
      <c r="I801" s="93"/>
      <c r="J801" s="93"/>
      <c r="K801" s="93"/>
      <c r="L801" s="204"/>
      <c r="M801" s="205"/>
      <c r="N801" s="206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</row>
    <row r="802" customFormat="false" ht="15.75" hidden="false" customHeight="true" outlineLevel="0" collapsed="false">
      <c r="A802" s="93"/>
      <c r="B802" s="202"/>
      <c r="C802" s="93"/>
      <c r="D802" s="93"/>
      <c r="E802" s="93"/>
      <c r="F802" s="93"/>
      <c r="G802" s="202"/>
      <c r="H802" s="203"/>
      <c r="I802" s="93"/>
      <c r="J802" s="93"/>
      <c r="K802" s="93"/>
      <c r="L802" s="204"/>
      <c r="M802" s="205"/>
      <c r="N802" s="206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</row>
    <row r="803" customFormat="false" ht="15.75" hidden="false" customHeight="true" outlineLevel="0" collapsed="false">
      <c r="A803" s="93"/>
      <c r="B803" s="202"/>
      <c r="C803" s="93"/>
      <c r="D803" s="93"/>
      <c r="E803" s="93"/>
      <c r="F803" s="93"/>
      <c r="G803" s="202"/>
      <c r="H803" s="203"/>
      <c r="I803" s="93"/>
      <c r="J803" s="93"/>
      <c r="K803" s="93"/>
      <c r="L803" s="204"/>
      <c r="M803" s="205"/>
      <c r="N803" s="206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</row>
    <row r="804" customFormat="false" ht="15.75" hidden="false" customHeight="true" outlineLevel="0" collapsed="false">
      <c r="A804" s="93"/>
      <c r="B804" s="202"/>
      <c r="C804" s="93"/>
      <c r="D804" s="93"/>
      <c r="E804" s="93"/>
      <c r="F804" s="93"/>
      <c r="G804" s="202"/>
      <c r="H804" s="203"/>
      <c r="I804" s="93"/>
      <c r="J804" s="93"/>
      <c r="K804" s="93"/>
      <c r="L804" s="204"/>
      <c r="M804" s="205"/>
      <c r="N804" s="206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</row>
    <row r="805" customFormat="false" ht="15.75" hidden="false" customHeight="true" outlineLevel="0" collapsed="false">
      <c r="A805" s="93"/>
      <c r="B805" s="202"/>
      <c r="C805" s="93"/>
      <c r="D805" s="93"/>
      <c r="E805" s="93"/>
      <c r="F805" s="93"/>
      <c r="G805" s="202"/>
      <c r="H805" s="203"/>
      <c r="I805" s="93"/>
      <c r="J805" s="93"/>
      <c r="K805" s="93"/>
      <c r="L805" s="204"/>
      <c r="M805" s="205"/>
      <c r="N805" s="206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</row>
    <row r="806" customFormat="false" ht="15.75" hidden="false" customHeight="true" outlineLevel="0" collapsed="false">
      <c r="A806" s="93"/>
      <c r="B806" s="202"/>
      <c r="C806" s="93"/>
      <c r="D806" s="93"/>
      <c r="E806" s="93"/>
      <c r="F806" s="93"/>
      <c r="G806" s="202"/>
      <c r="H806" s="203"/>
      <c r="I806" s="93"/>
      <c r="J806" s="93"/>
      <c r="K806" s="93"/>
      <c r="L806" s="204"/>
      <c r="M806" s="205"/>
      <c r="N806" s="206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</row>
    <row r="807" customFormat="false" ht="15.75" hidden="false" customHeight="true" outlineLevel="0" collapsed="false">
      <c r="A807" s="93"/>
      <c r="B807" s="202"/>
      <c r="C807" s="93"/>
      <c r="D807" s="93"/>
      <c r="E807" s="93"/>
      <c r="F807" s="93"/>
      <c r="G807" s="202"/>
      <c r="H807" s="203"/>
      <c r="I807" s="93"/>
      <c r="J807" s="93"/>
      <c r="K807" s="93"/>
      <c r="L807" s="204"/>
      <c r="M807" s="205"/>
      <c r="N807" s="206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</row>
    <row r="808" customFormat="false" ht="15.75" hidden="false" customHeight="true" outlineLevel="0" collapsed="false">
      <c r="A808" s="93"/>
      <c r="B808" s="202"/>
      <c r="C808" s="93"/>
      <c r="D808" s="93"/>
      <c r="E808" s="93"/>
      <c r="F808" s="93"/>
      <c r="G808" s="202"/>
      <c r="H808" s="203"/>
      <c r="I808" s="93"/>
      <c r="J808" s="93"/>
      <c r="K808" s="93"/>
      <c r="L808" s="204"/>
      <c r="M808" s="205"/>
      <c r="N808" s="206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</row>
    <row r="809" customFormat="false" ht="15.75" hidden="false" customHeight="true" outlineLevel="0" collapsed="false">
      <c r="A809" s="93"/>
      <c r="B809" s="202"/>
      <c r="C809" s="93"/>
      <c r="D809" s="93"/>
      <c r="E809" s="93"/>
      <c r="F809" s="93"/>
      <c r="G809" s="202"/>
      <c r="H809" s="203"/>
      <c r="I809" s="93"/>
      <c r="J809" s="93"/>
      <c r="K809" s="93"/>
      <c r="L809" s="204"/>
      <c r="M809" s="205"/>
      <c r="N809" s="206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</row>
    <row r="810" customFormat="false" ht="15.75" hidden="false" customHeight="true" outlineLevel="0" collapsed="false">
      <c r="A810" s="93"/>
      <c r="B810" s="202"/>
      <c r="C810" s="93"/>
      <c r="D810" s="93"/>
      <c r="E810" s="93"/>
      <c r="F810" s="93"/>
      <c r="G810" s="202"/>
      <c r="H810" s="203"/>
      <c r="I810" s="93"/>
      <c r="J810" s="93"/>
      <c r="K810" s="93"/>
      <c r="L810" s="204"/>
      <c r="M810" s="205"/>
      <c r="N810" s="206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</row>
    <row r="811" customFormat="false" ht="15.75" hidden="false" customHeight="true" outlineLevel="0" collapsed="false">
      <c r="A811" s="93"/>
      <c r="B811" s="202"/>
      <c r="C811" s="93"/>
      <c r="D811" s="93"/>
      <c r="E811" s="93"/>
      <c r="F811" s="93"/>
      <c r="G811" s="202"/>
      <c r="H811" s="203"/>
      <c r="I811" s="93"/>
      <c r="J811" s="93"/>
      <c r="K811" s="93"/>
      <c r="L811" s="204"/>
      <c r="M811" s="205"/>
      <c r="N811" s="206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</row>
    <row r="812" customFormat="false" ht="15.75" hidden="false" customHeight="true" outlineLevel="0" collapsed="false">
      <c r="A812" s="93"/>
      <c r="B812" s="202"/>
      <c r="C812" s="93"/>
      <c r="D812" s="93"/>
      <c r="E812" s="93"/>
      <c r="F812" s="93"/>
      <c r="G812" s="202"/>
      <c r="H812" s="203"/>
      <c r="I812" s="93"/>
      <c r="J812" s="93"/>
      <c r="K812" s="93"/>
      <c r="L812" s="204"/>
      <c r="M812" s="205"/>
      <c r="N812" s="206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</row>
    <row r="813" customFormat="false" ht="15.75" hidden="false" customHeight="true" outlineLevel="0" collapsed="false">
      <c r="A813" s="93"/>
      <c r="B813" s="202"/>
      <c r="C813" s="93"/>
      <c r="D813" s="93"/>
      <c r="E813" s="93"/>
      <c r="F813" s="93"/>
      <c r="G813" s="202"/>
      <c r="H813" s="203"/>
      <c r="I813" s="93"/>
      <c r="J813" s="93"/>
      <c r="K813" s="93"/>
      <c r="L813" s="204"/>
      <c r="M813" s="205"/>
      <c r="N813" s="206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</row>
    <row r="814" customFormat="false" ht="15.75" hidden="false" customHeight="true" outlineLevel="0" collapsed="false">
      <c r="A814" s="93"/>
      <c r="B814" s="202"/>
      <c r="C814" s="93"/>
      <c r="D814" s="93"/>
      <c r="E814" s="93"/>
      <c r="F814" s="93"/>
      <c r="G814" s="202"/>
      <c r="H814" s="203"/>
      <c r="I814" s="93"/>
      <c r="J814" s="93"/>
      <c r="K814" s="93"/>
      <c r="L814" s="204"/>
      <c r="M814" s="205"/>
      <c r="N814" s="206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</row>
    <row r="815" customFormat="false" ht="15.75" hidden="false" customHeight="true" outlineLevel="0" collapsed="false">
      <c r="A815" s="93"/>
      <c r="B815" s="202"/>
      <c r="C815" s="93"/>
      <c r="D815" s="93"/>
      <c r="E815" s="93"/>
      <c r="F815" s="93"/>
      <c r="G815" s="202"/>
      <c r="H815" s="203"/>
      <c r="I815" s="93"/>
      <c r="J815" s="93"/>
      <c r="K815" s="93"/>
      <c r="L815" s="204"/>
      <c r="M815" s="205"/>
      <c r="N815" s="206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</row>
    <row r="816" customFormat="false" ht="15.75" hidden="false" customHeight="true" outlineLevel="0" collapsed="false">
      <c r="A816" s="93"/>
      <c r="B816" s="202"/>
      <c r="C816" s="93"/>
      <c r="D816" s="93"/>
      <c r="E816" s="93"/>
      <c r="F816" s="93"/>
      <c r="G816" s="202"/>
      <c r="H816" s="203"/>
      <c r="I816" s="93"/>
      <c r="J816" s="93"/>
      <c r="K816" s="93"/>
      <c r="L816" s="204"/>
      <c r="M816" s="205"/>
      <c r="N816" s="206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</row>
    <row r="817" customFormat="false" ht="15.75" hidden="false" customHeight="true" outlineLevel="0" collapsed="false">
      <c r="A817" s="93"/>
      <c r="B817" s="202"/>
      <c r="C817" s="93"/>
      <c r="D817" s="93"/>
      <c r="E817" s="93"/>
      <c r="F817" s="93"/>
      <c r="G817" s="202"/>
      <c r="H817" s="203"/>
      <c r="I817" s="93"/>
      <c r="J817" s="93"/>
      <c r="K817" s="93"/>
      <c r="L817" s="204"/>
      <c r="M817" s="205"/>
      <c r="N817" s="206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</row>
    <row r="818" customFormat="false" ht="15.75" hidden="false" customHeight="true" outlineLevel="0" collapsed="false">
      <c r="A818" s="93"/>
      <c r="B818" s="202"/>
      <c r="C818" s="93"/>
      <c r="D818" s="93"/>
      <c r="E818" s="93"/>
      <c r="F818" s="93"/>
      <c r="G818" s="202"/>
      <c r="H818" s="203"/>
      <c r="I818" s="93"/>
      <c r="J818" s="93"/>
      <c r="K818" s="93"/>
      <c r="L818" s="204"/>
      <c r="M818" s="205"/>
      <c r="N818" s="206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</row>
    <row r="819" customFormat="false" ht="15.75" hidden="false" customHeight="true" outlineLevel="0" collapsed="false">
      <c r="A819" s="93"/>
      <c r="B819" s="202"/>
      <c r="C819" s="93"/>
      <c r="D819" s="93"/>
      <c r="E819" s="93"/>
      <c r="F819" s="93"/>
      <c r="G819" s="202"/>
      <c r="H819" s="203"/>
      <c r="I819" s="93"/>
      <c r="J819" s="93"/>
      <c r="K819" s="93"/>
      <c r="L819" s="204"/>
      <c r="M819" s="205"/>
      <c r="N819" s="206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</row>
    <row r="820" customFormat="false" ht="15.75" hidden="false" customHeight="true" outlineLevel="0" collapsed="false">
      <c r="A820" s="93"/>
      <c r="B820" s="202"/>
      <c r="C820" s="93"/>
      <c r="D820" s="93"/>
      <c r="E820" s="93"/>
      <c r="F820" s="93"/>
      <c r="G820" s="202"/>
      <c r="H820" s="203"/>
      <c r="I820" s="93"/>
      <c r="J820" s="93"/>
      <c r="K820" s="93"/>
      <c r="L820" s="204"/>
      <c r="M820" s="205"/>
      <c r="N820" s="206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</row>
    <row r="821" customFormat="false" ht="15.75" hidden="false" customHeight="true" outlineLevel="0" collapsed="false">
      <c r="A821" s="93"/>
      <c r="B821" s="202"/>
      <c r="C821" s="93"/>
      <c r="D821" s="93"/>
      <c r="E821" s="93"/>
      <c r="F821" s="93"/>
      <c r="G821" s="202"/>
      <c r="H821" s="203"/>
      <c r="I821" s="93"/>
      <c r="J821" s="93"/>
      <c r="K821" s="93"/>
      <c r="L821" s="204"/>
      <c r="M821" s="205"/>
      <c r="N821" s="206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</row>
    <row r="822" customFormat="false" ht="15.75" hidden="false" customHeight="true" outlineLevel="0" collapsed="false">
      <c r="A822" s="93"/>
      <c r="B822" s="202"/>
      <c r="C822" s="93"/>
      <c r="D822" s="93"/>
      <c r="E822" s="93"/>
      <c r="F822" s="93"/>
      <c r="G822" s="202"/>
      <c r="H822" s="203"/>
      <c r="I822" s="93"/>
      <c r="J822" s="93"/>
      <c r="K822" s="93"/>
      <c r="L822" s="204"/>
      <c r="M822" s="205"/>
      <c r="N822" s="206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</row>
    <row r="823" customFormat="false" ht="15.75" hidden="false" customHeight="true" outlineLevel="0" collapsed="false">
      <c r="A823" s="93"/>
      <c r="B823" s="202"/>
      <c r="C823" s="93"/>
      <c r="D823" s="93"/>
      <c r="E823" s="93"/>
      <c r="F823" s="93"/>
      <c r="G823" s="202"/>
      <c r="H823" s="203"/>
      <c r="I823" s="93"/>
      <c r="J823" s="93"/>
      <c r="K823" s="93"/>
      <c r="L823" s="204"/>
      <c r="M823" s="205"/>
      <c r="N823" s="206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</row>
    <row r="824" customFormat="false" ht="15.75" hidden="false" customHeight="true" outlineLevel="0" collapsed="false">
      <c r="A824" s="93"/>
      <c r="B824" s="202"/>
      <c r="C824" s="93"/>
      <c r="D824" s="93"/>
      <c r="E824" s="93"/>
      <c r="F824" s="93"/>
      <c r="G824" s="202"/>
      <c r="H824" s="203"/>
      <c r="I824" s="93"/>
      <c r="J824" s="93"/>
      <c r="K824" s="93"/>
      <c r="L824" s="204"/>
      <c r="M824" s="205"/>
      <c r="N824" s="206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</row>
    <row r="825" customFormat="false" ht="15.75" hidden="false" customHeight="true" outlineLevel="0" collapsed="false">
      <c r="A825" s="93"/>
      <c r="B825" s="202"/>
      <c r="C825" s="93"/>
      <c r="D825" s="93"/>
      <c r="E825" s="93"/>
      <c r="F825" s="93"/>
      <c r="G825" s="202"/>
      <c r="H825" s="203"/>
      <c r="I825" s="93"/>
      <c r="J825" s="93"/>
      <c r="K825" s="93"/>
      <c r="L825" s="204"/>
      <c r="M825" s="205"/>
      <c r="N825" s="206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</row>
    <row r="826" customFormat="false" ht="15.75" hidden="false" customHeight="true" outlineLevel="0" collapsed="false">
      <c r="A826" s="93"/>
      <c r="B826" s="202"/>
      <c r="C826" s="93"/>
      <c r="D826" s="93"/>
      <c r="E826" s="93"/>
      <c r="F826" s="93"/>
      <c r="G826" s="202"/>
      <c r="H826" s="203"/>
      <c r="I826" s="93"/>
      <c r="J826" s="93"/>
      <c r="K826" s="93"/>
      <c r="L826" s="204"/>
      <c r="M826" s="205"/>
      <c r="N826" s="206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</row>
    <row r="827" customFormat="false" ht="15.75" hidden="false" customHeight="true" outlineLevel="0" collapsed="false">
      <c r="A827" s="93"/>
      <c r="B827" s="202"/>
      <c r="C827" s="93"/>
      <c r="D827" s="93"/>
      <c r="E827" s="93"/>
      <c r="F827" s="93"/>
      <c r="G827" s="202"/>
      <c r="H827" s="203"/>
      <c r="I827" s="93"/>
      <c r="J827" s="93"/>
      <c r="K827" s="93"/>
      <c r="L827" s="204"/>
      <c r="M827" s="205"/>
      <c r="N827" s="206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</row>
    <row r="828" customFormat="false" ht="15.75" hidden="false" customHeight="true" outlineLevel="0" collapsed="false">
      <c r="A828" s="93"/>
      <c r="B828" s="202"/>
      <c r="C828" s="93"/>
      <c r="D828" s="93"/>
      <c r="E828" s="93"/>
      <c r="F828" s="93"/>
      <c r="G828" s="202"/>
      <c r="H828" s="203"/>
      <c r="I828" s="93"/>
      <c r="J828" s="93"/>
      <c r="K828" s="93"/>
      <c r="L828" s="204"/>
      <c r="M828" s="205"/>
      <c r="N828" s="206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</row>
    <row r="829" customFormat="false" ht="15.75" hidden="false" customHeight="true" outlineLevel="0" collapsed="false">
      <c r="A829" s="93"/>
      <c r="B829" s="202"/>
      <c r="C829" s="93"/>
      <c r="D829" s="93"/>
      <c r="E829" s="93"/>
      <c r="F829" s="93"/>
      <c r="G829" s="202"/>
      <c r="H829" s="203"/>
      <c r="I829" s="93"/>
      <c r="J829" s="93"/>
      <c r="K829" s="93"/>
      <c r="L829" s="204"/>
      <c r="M829" s="205"/>
      <c r="N829" s="206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</row>
    <row r="830" customFormat="false" ht="15.75" hidden="false" customHeight="true" outlineLevel="0" collapsed="false">
      <c r="A830" s="93"/>
      <c r="B830" s="202"/>
      <c r="C830" s="93"/>
      <c r="D830" s="93"/>
      <c r="E830" s="93"/>
      <c r="F830" s="93"/>
      <c r="G830" s="202"/>
      <c r="H830" s="203"/>
      <c r="I830" s="93"/>
      <c r="J830" s="93"/>
      <c r="K830" s="93"/>
      <c r="L830" s="204"/>
      <c r="M830" s="205"/>
      <c r="N830" s="206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</row>
    <row r="831" customFormat="false" ht="15.75" hidden="false" customHeight="true" outlineLevel="0" collapsed="false">
      <c r="A831" s="93"/>
      <c r="B831" s="202"/>
      <c r="C831" s="93"/>
      <c r="D831" s="93"/>
      <c r="E831" s="93"/>
      <c r="F831" s="93"/>
      <c r="G831" s="202"/>
      <c r="H831" s="203"/>
      <c r="I831" s="93"/>
      <c r="J831" s="93"/>
      <c r="K831" s="93"/>
      <c r="L831" s="204"/>
      <c r="M831" s="205"/>
      <c r="N831" s="206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</row>
    <row r="832" customFormat="false" ht="15.75" hidden="false" customHeight="true" outlineLevel="0" collapsed="false">
      <c r="A832" s="93"/>
      <c r="B832" s="202"/>
      <c r="C832" s="93"/>
      <c r="D832" s="93"/>
      <c r="E832" s="93"/>
      <c r="F832" s="93"/>
      <c r="G832" s="202"/>
      <c r="H832" s="203"/>
      <c r="I832" s="93"/>
      <c r="J832" s="93"/>
      <c r="K832" s="93"/>
      <c r="L832" s="204"/>
      <c r="M832" s="205"/>
      <c r="N832" s="206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</row>
    <row r="833" customFormat="false" ht="15.75" hidden="false" customHeight="true" outlineLevel="0" collapsed="false">
      <c r="A833" s="93"/>
      <c r="B833" s="202"/>
      <c r="C833" s="93"/>
      <c r="D833" s="93"/>
      <c r="E833" s="93"/>
      <c r="F833" s="93"/>
      <c r="G833" s="202"/>
      <c r="H833" s="203"/>
      <c r="I833" s="93"/>
      <c r="J833" s="93"/>
      <c r="K833" s="93"/>
      <c r="L833" s="204"/>
      <c r="M833" s="205"/>
      <c r="N833" s="206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</row>
    <row r="834" customFormat="false" ht="15.75" hidden="false" customHeight="true" outlineLevel="0" collapsed="false">
      <c r="A834" s="93"/>
      <c r="B834" s="202"/>
      <c r="C834" s="93"/>
      <c r="D834" s="93"/>
      <c r="E834" s="93"/>
      <c r="F834" s="93"/>
      <c r="G834" s="202"/>
      <c r="H834" s="203"/>
      <c r="I834" s="93"/>
      <c r="J834" s="93"/>
      <c r="K834" s="93"/>
      <c r="L834" s="204"/>
      <c r="M834" s="205"/>
      <c r="N834" s="206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</row>
    <row r="835" customFormat="false" ht="15.75" hidden="false" customHeight="true" outlineLevel="0" collapsed="false">
      <c r="A835" s="93"/>
      <c r="B835" s="202"/>
      <c r="C835" s="93"/>
      <c r="D835" s="93"/>
      <c r="E835" s="93"/>
      <c r="F835" s="93"/>
      <c r="G835" s="202"/>
      <c r="H835" s="203"/>
      <c r="I835" s="93"/>
      <c r="J835" s="93"/>
      <c r="K835" s="93"/>
      <c r="L835" s="204"/>
      <c r="M835" s="205"/>
      <c r="N835" s="206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</row>
    <row r="836" customFormat="false" ht="15.75" hidden="false" customHeight="true" outlineLevel="0" collapsed="false">
      <c r="A836" s="93"/>
      <c r="B836" s="202"/>
      <c r="C836" s="93"/>
      <c r="D836" s="93"/>
      <c r="E836" s="93"/>
      <c r="F836" s="93"/>
      <c r="G836" s="202"/>
      <c r="H836" s="203"/>
      <c r="I836" s="93"/>
      <c r="J836" s="93"/>
      <c r="K836" s="93"/>
      <c r="L836" s="204"/>
      <c r="M836" s="205"/>
      <c r="N836" s="206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</row>
    <row r="837" customFormat="false" ht="15.75" hidden="false" customHeight="true" outlineLevel="0" collapsed="false">
      <c r="A837" s="93"/>
      <c r="B837" s="202"/>
      <c r="C837" s="93"/>
      <c r="D837" s="93"/>
      <c r="E837" s="93"/>
      <c r="F837" s="93"/>
      <c r="G837" s="202"/>
      <c r="H837" s="203"/>
      <c r="I837" s="93"/>
      <c r="J837" s="93"/>
      <c r="K837" s="93"/>
      <c r="L837" s="204"/>
      <c r="M837" s="205"/>
      <c r="N837" s="206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</row>
    <row r="838" customFormat="false" ht="15.75" hidden="false" customHeight="true" outlineLevel="0" collapsed="false">
      <c r="A838" s="93"/>
      <c r="B838" s="202"/>
      <c r="C838" s="93"/>
      <c r="D838" s="93"/>
      <c r="E838" s="93"/>
      <c r="F838" s="93"/>
      <c r="G838" s="202"/>
      <c r="H838" s="203"/>
      <c r="I838" s="93"/>
      <c r="J838" s="93"/>
      <c r="K838" s="93"/>
      <c r="L838" s="204"/>
      <c r="M838" s="205"/>
      <c r="N838" s="206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</row>
    <row r="839" customFormat="false" ht="15.75" hidden="false" customHeight="true" outlineLevel="0" collapsed="false">
      <c r="A839" s="93"/>
      <c r="B839" s="202"/>
      <c r="C839" s="93"/>
      <c r="D839" s="93"/>
      <c r="E839" s="93"/>
      <c r="F839" s="93"/>
      <c r="G839" s="202"/>
      <c r="H839" s="203"/>
      <c r="I839" s="93"/>
      <c r="J839" s="93"/>
      <c r="K839" s="93"/>
      <c r="L839" s="204"/>
      <c r="M839" s="205"/>
      <c r="N839" s="206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</row>
    <row r="840" customFormat="false" ht="15.75" hidden="false" customHeight="true" outlineLevel="0" collapsed="false">
      <c r="A840" s="93"/>
      <c r="B840" s="202"/>
      <c r="C840" s="93"/>
      <c r="D840" s="93"/>
      <c r="E840" s="93"/>
      <c r="F840" s="93"/>
      <c r="G840" s="202"/>
      <c r="H840" s="203"/>
      <c r="I840" s="93"/>
      <c r="J840" s="93"/>
      <c r="K840" s="93"/>
      <c r="L840" s="204"/>
      <c r="M840" s="205"/>
      <c r="N840" s="206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</row>
    <row r="841" customFormat="false" ht="15.75" hidden="false" customHeight="true" outlineLevel="0" collapsed="false">
      <c r="A841" s="93"/>
      <c r="B841" s="202"/>
      <c r="C841" s="93"/>
      <c r="D841" s="93"/>
      <c r="E841" s="93"/>
      <c r="F841" s="93"/>
      <c r="G841" s="202"/>
      <c r="H841" s="203"/>
      <c r="I841" s="93"/>
      <c r="J841" s="93"/>
      <c r="K841" s="93"/>
      <c r="L841" s="204"/>
      <c r="M841" s="205"/>
      <c r="N841" s="206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</row>
    <row r="842" customFormat="false" ht="15.75" hidden="false" customHeight="true" outlineLevel="0" collapsed="false">
      <c r="A842" s="93"/>
      <c r="B842" s="202"/>
      <c r="C842" s="93"/>
      <c r="D842" s="93"/>
      <c r="E842" s="93"/>
      <c r="F842" s="93"/>
      <c r="G842" s="202"/>
      <c r="H842" s="203"/>
      <c r="I842" s="93"/>
      <c r="J842" s="93"/>
      <c r="K842" s="93"/>
      <c r="L842" s="204"/>
      <c r="M842" s="205"/>
      <c r="N842" s="206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</row>
    <row r="843" customFormat="false" ht="15.75" hidden="false" customHeight="true" outlineLevel="0" collapsed="false">
      <c r="A843" s="93"/>
      <c r="B843" s="202"/>
      <c r="C843" s="93"/>
      <c r="D843" s="93"/>
      <c r="E843" s="93"/>
      <c r="F843" s="93"/>
      <c r="G843" s="202"/>
      <c r="H843" s="203"/>
      <c r="I843" s="93"/>
      <c r="J843" s="93"/>
      <c r="K843" s="93"/>
      <c r="L843" s="204"/>
      <c r="M843" s="205"/>
      <c r="N843" s="206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</row>
    <row r="844" customFormat="false" ht="15.75" hidden="false" customHeight="true" outlineLevel="0" collapsed="false">
      <c r="A844" s="93"/>
      <c r="B844" s="202"/>
      <c r="C844" s="93"/>
      <c r="D844" s="93"/>
      <c r="E844" s="93"/>
      <c r="F844" s="93"/>
      <c r="G844" s="202"/>
      <c r="H844" s="203"/>
      <c r="I844" s="93"/>
      <c r="J844" s="93"/>
      <c r="K844" s="93"/>
      <c r="L844" s="204"/>
      <c r="M844" s="205"/>
      <c r="N844" s="206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</row>
    <row r="845" customFormat="false" ht="15.75" hidden="false" customHeight="true" outlineLevel="0" collapsed="false">
      <c r="A845" s="93"/>
      <c r="B845" s="202"/>
      <c r="C845" s="93"/>
      <c r="D845" s="93"/>
      <c r="E845" s="93"/>
      <c r="F845" s="93"/>
      <c r="G845" s="202"/>
      <c r="H845" s="203"/>
      <c r="I845" s="93"/>
      <c r="J845" s="93"/>
      <c r="K845" s="93"/>
      <c r="L845" s="204"/>
      <c r="M845" s="205"/>
      <c r="N845" s="206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</row>
    <row r="846" customFormat="false" ht="15.75" hidden="false" customHeight="true" outlineLevel="0" collapsed="false">
      <c r="A846" s="93"/>
      <c r="B846" s="202"/>
      <c r="C846" s="93"/>
      <c r="D846" s="93"/>
      <c r="E846" s="93"/>
      <c r="F846" s="93"/>
      <c r="G846" s="202"/>
      <c r="H846" s="203"/>
      <c r="I846" s="93"/>
      <c r="J846" s="93"/>
      <c r="K846" s="93"/>
      <c r="L846" s="204"/>
      <c r="M846" s="205"/>
      <c r="N846" s="206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</row>
    <row r="847" customFormat="false" ht="15.75" hidden="false" customHeight="true" outlineLevel="0" collapsed="false">
      <c r="A847" s="93"/>
      <c r="B847" s="202"/>
      <c r="C847" s="93"/>
      <c r="D847" s="93"/>
      <c r="E847" s="93"/>
      <c r="F847" s="93"/>
      <c r="G847" s="202"/>
      <c r="H847" s="203"/>
      <c r="I847" s="93"/>
      <c r="J847" s="93"/>
      <c r="K847" s="93"/>
      <c r="L847" s="204"/>
      <c r="M847" s="205"/>
      <c r="N847" s="206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</row>
    <row r="848" customFormat="false" ht="15.75" hidden="false" customHeight="true" outlineLevel="0" collapsed="false">
      <c r="A848" s="93"/>
      <c r="B848" s="202"/>
      <c r="C848" s="93"/>
      <c r="D848" s="93"/>
      <c r="E848" s="93"/>
      <c r="F848" s="93"/>
      <c r="G848" s="202"/>
      <c r="H848" s="203"/>
      <c r="I848" s="93"/>
      <c r="J848" s="93"/>
      <c r="K848" s="93"/>
      <c r="L848" s="204"/>
      <c r="M848" s="205"/>
      <c r="N848" s="206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</row>
    <row r="849" customFormat="false" ht="15.75" hidden="false" customHeight="true" outlineLevel="0" collapsed="false">
      <c r="A849" s="93"/>
      <c r="B849" s="202"/>
      <c r="C849" s="93"/>
      <c r="D849" s="93"/>
      <c r="E849" s="93"/>
      <c r="F849" s="93"/>
      <c r="G849" s="202"/>
      <c r="H849" s="203"/>
      <c r="I849" s="93"/>
      <c r="J849" s="93"/>
      <c r="K849" s="93"/>
      <c r="L849" s="204"/>
      <c r="M849" s="205"/>
      <c r="N849" s="206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</row>
    <row r="850" customFormat="false" ht="15.75" hidden="false" customHeight="true" outlineLevel="0" collapsed="false">
      <c r="A850" s="93"/>
      <c r="B850" s="202"/>
      <c r="C850" s="93"/>
      <c r="D850" s="93"/>
      <c r="E850" s="93"/>
      <c r="F850" s="93"/>
      <c r="G850" s="202"/>
      <c r="H850" s="203"/>
      <c r="I850" s="93"/>
      <c r="J850" s="93"/>
      <c r="K850" s="93"/>
      <c r="L850" s="204"/>
      <c r="M850" s="205"/>
      <c r="N850" s="206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</row>
    <row r="851" customFormat="false" ht="15.75" hidden="false" customHeight="true" outlineLevel="0" collapsed="false">
      <c r="A851" s="93"/>
      <c r="B851" s="202"/>
      <c r="C851" s="93"/>
      <c r="D851" s="93"/>
      <c r="E851" s="93"/>
      <c r="F851" s="93"/>
      <c r="G851" s="202"/>
      <c r="H851" s="203"/>
      <c r="I851" s="93"/>
      <c r="J851" s="93"/>
      <c r="K851" s="93"/>
      <c r="L851" s="204"/>
      <c r="M851" s="205"/>
      <c r="N851" s="206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</row>
    <row r="852" customFormat="false" ht="15.75" hidden="false" customHeight="true" outlineLevel="0" collapsed="false">
      <c r="A852" s="93"/>
      <c r="B852" s="202"/>
      <c r="C852" s="93"/>
      <c r="D852" s="93"/>
      <c r="E852" s="93"/>
      <c r="F852" s="93"/>
      <c r="G852" s="202"/>
      <c r="H852" s="203"/>
      <c r="I852" s="93"/>
      <c r="J852" s="93"/>
      <c r="K852" s="93"/>
      <c r="L852" s="204"/>
      <c r="M852" s="205"/>
      <c r="N852" s="206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</row>
    <row r="853" customFormat="false" ht="15.75" hidden="false" customHeight="true" outlineLevel="0" collapsed="false">
      <c r="A853" s="93"/>
      <c r="B853" s="202"/>
      <c r="C853" s="93"/>
      <c r="D853" s="93"/>
      <c r="E853" s="93"/>
      <c r="F853" s="93"/>
      <c r="G853" s="202"/>
      <c r="H853" s="203"/>
      <c r="I853" s="93"/>
      <c r="J853" s="93"/>
      <c r="K853" s="93"/>
      <c r="L853" s="204"/>
      <c r="M853" s="205"/>
      <c r="N853" s="206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</row>
    <row r="854" customFormat="false" ht="15.75" hidden="false" customHeight="true" outlineLevel="0" collapsed="false">
      <c r="A854" s="93"/>
      <c r="B854" s="202"/>
      <c r="C854" s="93"/>
      <c r="D854" s="93"/>
      <c r="E854" s="93"/>
      <c r="F854" s="93"/>
      <c r="G854" s="202"/>
      <c r="H854" s="203"/>
      <c r="I854" s="93"/>
      <c r="J854" s="93"/>
      <c r="K854" s="93"/>
      <c r="L854" s="204"/>
      <c r="M854" s="205"/>
      <c r="N854" s="206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</row>
    <row r="855" customFormat="false" ht="15.75" hidden="false" customHeight="true" outlineLevel="0" collapsed="false">
      <c r="A855" s="93"/>
      <c r="B855" s="202"/>
      <c r="C855" s="93"/>
      <c r="D855" s="93"/>
      <c r="E855" s="93"/>
      <c r="F855" s="93"/>
      <c r="G855" s="202"/>
      <c r="H855" s="203"/>
      <c r="I855" s="93"/>
      <c r="J855" s="93"/>
      <c r="K855" s="93"/>
      <c r="L855" s="204"/>
      <c r="M855" s="205"/>
      <c r="N855" s="206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</row>
    <row r="856" customFormat="false" ht="15.75" hidden="false" customHeight="true" outlineLevel="0" collapsed="false">
      <c r="A856" s="93"/>
      <c r="B856" s="202"/>
      <c r="C856" s="93"/>
      <c r="D856" s="93"/>
      <c r="E856" s="93"/>
      <c r="F856" s="93"/>
      <c r="G856" s="202"/>
      <c r="H856" s="203"/>
      <c r="I856" s="93"/>
      <c r="J856" s="93"/>
      <c r="K856" s="93"/>
      <c r="L856" s="204"/>
      <c r="M856" s="205"/>
      <c r="N856" s="206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</row>
    <row r="857" customFormat="false" ht="15.75" hidden="false" customHeight="true" outlineLevel="0" collapsed="false">
      <c r="A857" s="93"/>
      <c r="B857" s="202"/>
      <c r="C857" s="93"/>
      <c r="D857" s="93"/>
      <c r="E857" s="93"/>
      <c r="F857" s="93"/>
      <c r="G857" s="202"/>
      <c r="H857" s="203"/>
      <c r="I857" s="93"/>
      <c r="J857" s="93"/>
      <c r="K857" s="93"/>
      <c r="L857" s="204"/>
      <c r="M857" s="205"/>
      <c r="N857" s="206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</row>
    <row r="858" customFormat="false" ht="15.75" hidden="false" customHeight="true" outlineLevel="0" collapsed="false">
      <c r="A858" s="93"/>
      <c r="B858" s="202"/>
      <c r="C858" s="93"/>
      <c r="D858" s="93"/>
      <c r="E858" s="93"/>
      <c r="F858" s="93"/>
      <c r="G858" s="202"/>
      <c r="H858" s="203"/>
      <c r="I858" s="93"/>
      <c r="J858" s="93"/>
      <c r="K858" s="93"/>
      <c r="L858" s="204"/>
      <c r="M858" s="205"/>
      <c r="N858" s="206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</row>
    <row r="859" customFormat="false" ht="15.75" hidden="false" customHeight="true" outlineLevel="0" collapsed="false">
      <c r="A859" s="93"/>
      <c r="B859" s="202"/>
      <c r="C859" s="93"/>
      <c r="D859" s="93"/>
      <c r="E859" s="93"/>
      <c r="F859" s="93"/>
      <c r="G859" s="202"/>
      <c r="H859" s="203"/>
      <c r="I859" s="93"/>
      <c r="J859" s="93"/>
      <c r="K859" s="93"/>
      <c r="L859" s="204"/>
      <c r="M859" s="205"/>
      <c r="N859" s="206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</row>
    <row r="860" customFormat="false" ht="15.75" hidden="false" customHeight="true" outlineLevel="0" collapsed="false">
      <c r="A860" s="93"/>
      <c r="B860" s="202"/>
      <c r="C860" s="93"/>
      <c r="D860" s="93"/>
      <c r="E860" s="93"/>
      <c r="F860" s="93"/>
      <c r="G860" s="202"/>
      <c r="H860" s="203"/>
      <c r="I860" s="93"/>
      <c r="J860" s="93"/>
      <c r="K860" s="93"/>
      <c r="L860" s="204"/>
      <c r="M860" s="205"/>
      <c r="N860" s="206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</row>
    <row r="861" customFormat="false" ht="15.75" hidden="false" customHeight="true" outlineLevel="0" collapsed="false">
      <c r="A861" s="93"/>
      <c r="B861" s="202"/>
      <c r="C861" s="93"/>
      <c r="D861" s="93"/>
      <c r="E861" s="93"/>
      <c r="F861" s="93"/>
      <c r="G861" s="202"/>
      <c r="H861" s="203"/>
      <c r="I861" s="93"/>
      <c r="J861" s="93"/>
      <c r="K861" s="93"/>
      <c r="L861" s="204"/>
      <c r="M861" s="205"/>
      <c r="N861" s="206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</row>
    <row r="862" customFormat="false" ht="15.75" hidden="false" customHeight="true" outlineLevel="0" collapsed="false">
      <c r="A862" s="93"/>
      <c r="B862" s="202"/>
      <c r="C862" s="93"/>
      <c r="D862" s="93"/>
      <c r="E862" s="93"/>
      <c r="F862" s="93"/>
      <c r="G862" s="202"/>
      <c r="H862" s="203"/>
      <c r="I862" s="93"/>
      <c r="J862" s="93"/>
      <c r="K862" s="93"/>
      <c r="L862" s="204"/>
      <c r="M862" s="205"/>
      <c r="N862" s="206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</row>
    <row r="863" customFormat="false" ht="15.75" hidden="false" customHeight="true" outlineLevel="0" collapsed="false">
      <c r="A863" s="93"/>
      <c r="B863" s="202"/>
      <c r="C863" s="93"/>
      <c r="D863" s="93"/>
      <c r="E863" s="93"/>
      <c r="F863" s="93"/>
      <c r="G863" s="202"/>
      <c r="H863" s="203"/>
      <c r="I863" s="93"/>
      <c r="J863" s="93"/>
      <c r="K863" s="93"/>
      <c r="L863" s="204"/>
      <c r="M863" s="205"/>
      <c r="N863" s="206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</row>
    <row r="864" customFormat="false" ht="15.75" hidden="false" customHeight="true" outlineLevel="0" collapsed="false">
      <c r="A864" s="93"/>
      <c r="B864" s="202"/>
      <c r="C864" s="93"/>
      <c r="D864" s="93"/>
      <c r="E864" s="93"/>
      <c r="F864" s="93"/>
      <c r="G864" s="202"/>
      <c r="H864" s="203"/>
      <c r="I864" s="93"/>
      <c r="J864" s="93"/>
      <c r="K864" s="93"/>
      <c r="L864" s="204"/>
      <c r="M864" s="205"/>
      <c r="N864" s="206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</row>
    <row r="865" customFormat="false" ht="15.75" hidden="false" customHeight="true" outlineLevel="0" collapsed="false">
      <c r="A865" s="93"/>
      <c r="B865" s="202"/>
      <c r="C865" s="93"/>
      <c r="D865" s="93"/>
      <c r="E865" s="93"/>
      <c r="F865" s="93"/>
      <c r="G865" s="202"/>
      <c r="H865" s="203"/>
      <c r="I865" s="93"/>
      <c r="J865" s="93"/>
      <c r="K865" s="93"/>
      <c r="L865" s="204"/>
      <c r="M865" s="205"/>
      <c r="N865" s="206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</row>
    <row r="866" customFormat="false" ht="15.75" hidden="false" customHeight="true" outlineLevel="0" collapsed="false">
      <c r="A866" s="93"/>
      <c r="B866" s="202"/>
      <c r="C866" s="93"/>
      <c r="D866" s="93"/>
      <c r="E866" s="93"/>
      <c r="F866" s="93"/>
      <c r="G866" s="202"/>
      <c r="H866" s="203"/>
      <c r="I866" s="93"/>
      <c r="J866" s="93"/>
      <c r="K866" s="93"/>
      <c r="L866" s="204"/>
      <c r="M866" s="205"/>
      <c r="N866" s="206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</row>
    <row r="867" customFormat="false" ht="15.75" hidden="false" customHeight="true" outlineLevel="0" collapsed="false">
      <c r="A867" s="93"/>
      <c r="B867" s="202"/>
      <c r="C867" s="93"/>
      <c r="D867" s="93"/>
      <c r="E867" s="93"/>
      <c r="F867" s="93"/>
      <c r="G867" s="202"/>
      <c r="H867" s="203"/>
      <c r="I867" s="93"/>
      <c r="J867" s="93"/>
      <c r="K867" s="93"/>
      <c r="L867" s="204"/>
      <c r="M867" s="205"/>
      <c r="N867" s="206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</row>
    <row r="868" customFormat="false" ht="15.75" hidden="false" customHeight="true" outlineLevel="0" collapsed="false">
      <c r="A868" s="93"/>
      <c r="B868" s="202"/>
      <c r="C868" s="93"/>
      <c r="D868" s="93"/>
      <c r="E868" s="93"/>
      <c r="F868" s="93"/>
      <c r="G868" s="202"/>
      <c r="H868" s="203"/>
      <c r="I868" s="93"/>
      <c r="J868" s="93"/>
      <c r="K868" s="93"/>
      <c r="L868" s="204"/>
      <c r="M868" s="205"/>
      <c r="N868" s="206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</row>
    <row r="869" customFormat="false" ht="15.75" hidden="false" customHeight="true" outlineLevel="0" collapsed="false">
      <c r="A869" s="93"/>
      <c r="B869" s="202"/>
      <c r="C869" s="93"/>
      <c r="D869" s="93"/>
      <c r="E869" s="93"/>
      <c r="F869" s="93"/>
      <c r="G869" s="202"/>
      <c r="H869" s="203"/>
      <c r="I869" s="93"/>
      <c r="J869" s="93"/>
      <c r="K869" s="93"/>
      <c r="L869" s="204"/>
      <c r="M869" s="205"/>
      <c r="N869" s="206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</row>
    <row r="870" customFormat="false" ht="15.75" hidden="false" customHeight="true" outlineLevel="0" collapsed="false">
      <c r="A870" s="93"/>
      <c r="B870" s="202"/>
      <c r="C870" s="93"/>
      <c r="D870" s="93"/>
      <c r="E870" s="93"/>
      <c r="F870" s="93"/>
      <c r="G870" s="202"/>
      <c r="H870" s="203"/>
      <c r="I870" s="93"/>
      <c r="J870" s="93"/>
      <c r="K870" s="93"/>
      <c r="L870" s="204"/>
      <c r="M870" s="205"/>
      <c r="N870" s="206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</row>
    <row r="871" customFormat="false" ht="15.75" hidden="false" customHeight="true" outlineLevel="0" collapsed="false">
      <c r="A871" s="93"/>
      <c r="B871" s="202"/>
      <c r="C871" s="93"/>
      <c r="D871" s="93"/>
      <c r="E871" s="93"/>
      <c r="F871" s="93"/>
      <c r="G871" s="202"/>
      <c r="H871" s="203"/>
      <c r="I871" s="93"/>
      <c r="J871" s="93"/>
      <c r="K871" s="93"/>
      <c r="L871" s="204"/>
      <c r="M871" s="205"/>
      <c r="N871" s="206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</row>
    <row r="872" customFormat="false" ht="15.75" hidden="false" customHeight="true" outlineLevel="0" collapsed="false">
      <c r="A872" s="93"/>
      <c r="B872" s="202"/>
      <c r="C872" s="93"/>
      <c r="D872" s="93"/>
      <c r="E872" s="93"/>
      <c r="F872" s="93"/>
      <c r="G872" s="202"/>
      <c r="H872" s="203"/>
      <c r="I872" s="93"/>
      <c r="J872" s="93"/>
      <c r="K872" s="93"/>
      <c r="L872" s="204"/>
      <c r="M872" s="205"/>
      <c r="N872" s="206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</row>
    <row r="873" customFormat="false" ht="15.75" hidden="false" customHeight="true" outlineLevel="0" collapsed="false">
      <c r="A873" s="93"/>
      <c r="B873" s="202"/>
      <c r="C873" s="93"/>
      <c r="D873" s="93"/>
      <c r="E873" s="93"/>
      <c r="F873" s="93"/>
      <c r="G873" s="202"/>
      <c r="H873" s="203"/>
      <c r="I873" s="93"/>
      <c r="J873" s="93"/>
      <c r="K873" s="93"/>
      <c r="L873" s="204"/>
      <c r="M873" s="205"/>
      <c r="N873" s="206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</row>
    <row r="874" customFormat="false" ht="15.75" hidden="false" customHeight="true" outlineLevel="0" collapsed="false">
      <c r="A874" s="93"/>
      <c r="B874" s="202"/>
      <c r="C874" s="93"/>
      <c r="D874" s="93"/>
      <c r="E874" s="93"/>
      <c r="F874" s="93"/>
      <c r="G874" s="202"/>
      <c r="H874" s="203"/>
      <c r="I874" s="93"/>
      <c r="J874" s="93"/>
      <c r="K874" s="93"/>
      <c r="L874" s="204"/>
      <c r="M874" s="205"/>
      <c r="N874" s="206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</row>
    <row r="875" customFormat="false" ht="15.75" hidden="false" customHeight="true" outlineLevel="0" collapsed="false">
      <c r="A875" s="93"/>
      <c r="B875" s="202"/>
      <c r="C875" s="93"/>
      <c r="D875" s="93"/>
      <c r="E875" s="93"/>
      <c r="F875" s="93"/>
      <c r="G875" s="202"/>
      <c r="H875" s="203"/>
      <c r="I875" s="93"/>
      <c r="J875" s="93"/>
      <c r="K875" s="93"/>
      <c r="L875" s="204"/>
      <c r="M875" s="205"/>
      <c r="N875" s="206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</row>
    <row r="876" customFormat="false" ht="15.75" hidden="false" customHeight="true" outlineLevel="0" collapsed="false">
      <c r="A876" s="93"/>
      <c r="B876" s="202"/>
      <c r="C876" s="93"/>
      <c r="D876" s="93"/>
      <c r="E876" s="93"/>
      <c r="F876" s="93"/>
      <c r="G876" s="202"/>
      <c r="H876" s="203"/>
      <c r="I876" s="93"/>
      <c r="J876" s="93"/>
      <c r="K876" s="93"/>
      <c r="L876" s="204"/>
      <c r="M876" s="205"/>
      <c r="N876" s="206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</row>
    <row r="877" customFormat="false" ht="15.75" hidden="false" customHeight="true" outlineLevel="0" collapsed="false">
      <c r="A877" s="93"/>
      <c r="B877" s="202"/>
      <c r="C877" s="93"/>
      <c r="D877" s="93"/>
      <c r="E877" s="93"/>
      <c r="F877" s="93"/>
      <c r="G877" s="202"/>
      <c r="H877" s="203"/>
      <c r="I877" s="93"/>
      <c r="J877" s="93"/>
      <c r="K877" s="93"/>
      <c r="L877" s="204"/>
      <c r="M877" s="205"/>
      <c r="N877" s="206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</row>
    <row r="878" customFormat="false" ht="15.75" hidden="false" customHeight="true" outlineLevel="0" collapsed="false">
      <c r="A878" s="93"/>
      <c r="B878" s="202"/>
      <c r="C878" s="93"/>
      <c r="D878" s="93"/>
      <c r="E878" s="93"/>
      <c r="F878" s="93"/>
      <c r="G878" s="202"/>
      <c r="H878" s="203"/>
      <c r="I878" s="93"/>
      <c r="J878" s="93"/>
      <c r="K878" s="93"/>
      <c r="L878" s="204"/>
      <c r="M878" s="205"/>
      <c r="N878" s="206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</row>
    <row r="879" customFormat="false" ht="15.75" hidden="false" customHeight="true" outlineLevel="0" collapsed="false">
      <c r="A879" s="93"/>
      <c r="B879" s="202"/>
      <c r="C879" s="93"/>
      <c r="D879" s="93"/>
      <c r="E879" s="93"/>
      <c r="F879" s="93"/>
      <c r="G879" s="202"/>
      <c r="H879" s="203"/>
      <c r="I879" s="93"/>
      <c r="J879" s="93"/>
      <c r="K879" s="93"/>
      <c r="L879" s="204"/>
      <c r="M879" s="205"/>
      <c r="N879" s="206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</row>
    <row r="880" customFormat="false" ht="15.75" hidden="false" customHeight="true" outlineLevel="0" collapsed="false">
      <c r="A880" s="93"/>
      <c r="B880" s="202"/>
      <c r="C880" s="93"/>
      <c r="D880" s="93"/>
      <c r="E880" s="93"/>
      <c r="F880" s="93"/>
      <c r="G880" s="202"/>
      <c r="H880" s="203"/>
      <c r="I880" s="93"/>
      <c r="J880" s="93"/>
      <c r="K880" s="93"/>
      <c r="L880" s="204"/>
      <c r="M880" s="205"/>
      <c r="N880" s="206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</row>
    <row r="881" customFormat="false" ht="15.75" hidden="false" customHeight="true" outlineLevel="0" collapsed="false">
      <c r="A881" s="93"/>
      <c r="B881" s="202"/>
      <c r="C881" s="93"/>
      <c r="D881" s="93"/>
      <c r="E881" s="93"/>
      <c r="F881" s="93"/>
      <c r="G881" s="202"/>
      <c r="H881" s="203"/>
      <c r="I881" s="93"/>
      <c r="J881" s="93"/>
      <c r="K881" s="93"/>
      <c r="L881" s="204"/>
      <c r="M881" s="205"/>
      <c r="N881" s="206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</row>
    <row r="882" customFormat="false" ht="15.75" hidden="false" customHeight="true" outlineLevel="0" collapsed="false">
      <c r="A882" s="93"/>
      <c r="B882" s="202"/>
      <c r="C882" s="93"/>
      <c r="D882" s="93"/>
      <c r="E882" s="93"/>
      <c r="F882" s="93"/>
      <c r="G882" s="202"/>
      <c r="H882" s="203"/>
      <c r="I882" s="93"/>
      <c r="J882" s="93"/>
      <c r="K882" s="93"/>
      <c r="L882" s="204"/>
      <c r="M882" s="205"/>
      <c r="N882" s="206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</row>
    <row r="883" customFormat="false" ht="15.75" hidden="false" customHeight="true" outlineLevel="0" collapsed="false">
      <c r="A883" s="93"/>
      <c r="B883" s="202"/>
      <c r="C883" s="93"/>
      <c r="D883" s="93"/>
      <c r="E883" s="93"/>
      <c r="F883" s="93"/>
      <c r="G883" s="202"/>
      <c r="H883" s="203"/>
      <c r="I883" s="93"/>
      <c r="J883" s="93"/>
      <c r="K883" s="93"/>
      <c r="L883" s="204"/>
      <c r="M883" s="205"/>
      <c r="N883" s="206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</row>
    <row r="884" customFormat="false" ht="15.75" hidden="false" customHeight="true" outlineLevel="0" collapsed="false">
      <c r="A884" s="93"/>
      <c r="B884" s="202"/>
      <c r="C884" s="93"/>
      <c r="D884" s="93"/>
      <c r="E884" s="93"/>
      <c r="F884" s="93"/>
      <c r="G884" s="202"/>
      <c r="H884" s="203"/>
      <c r="I884" s="93"/>
      <c r="J884" s="93"/>
      <c r="K884" s="93"/>
      <c r="L884" s="204"/>
      <c r="M884" s="205"/>
      <c r="N884" s="206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</row>
    <row r="885" customFormat="false" ht="15.75" hidden="false" customHeight="true" outlineLevel="0" collapsed="false">
      <c r="A885" s="93"/>
      <c r="B885" s="202"/>
      <c r="C885" s="93"/>
      <c r="D885" s="93"/>
      <c r="E885" s="93"/>
      <c r="F885" s="93"/>
      <c r="G885" s="202"/>
      <c r="H885" s="203"/>
      <c r="I885" s="93"/>
      <c r="J885" s="93"/>
      <c r="K885" s="93"/>
      <c r="L885" s="204"/>
      <c r="M885" s="205"/>
      <c r="N885" s="206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</row>
    <row r="886" customFormat="false" ht="15.75" hidden="false" customHeight="true" outlineLevel="0" collapsed="false">
      <c r="A886" s="93"/>
      <c r="B886" s="202"/>
      <c r="C886" s="93"/>
      <c r="D886" s="93"/>
      <c r="E886" s="93"/>
      <c r="F886" s="93"/>
      <c r="G886" s="202"/>
      <c r="H886" s="203"/>
      <c r="I886" s="93"/>
      <c r="J886" s="93"/>
      <c r="K886" s="93"/>
      <c r="L886" s="204"/>
      <c r="M886" s="205"/>
      <c r="N886" s="206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</row>
    <row r="887" customFormat="false" ht="15.75" hidden="false" customHeight="true" outlineLevel="0" collapsed="false">
      <c r="A887" s="93"/>
      <c r="B887" s="202"/>
      <c r="C887" s="93"/>
      <c r="D887" s="93"/>
      <c r="E887" s="93"/>
      <c r="F887" s="93"/>
      <c r="G887" s="202"/>
      <c r="H887" s="203"/>
      <c r="I887" s="93"/>
      <c r="J887" s="93"/>
      <c r="K887" s="93"/>
      <c r="L887" s="204"/>
      <c r="M887" s="205"/>
      <c r="N887" s="206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</row>
    <row r="888" customFormat="false" ht="15.75" hidden="false" customHeight="true" outlineLevel="0" collapsed="false">
      <c r="A888" s="93"/>
      <c r="B888" s="202"/>
      <c r="C888" s="93"/>
      <c r="D888" s="93"/>
      <c r="E888" s="93"/>
      <c r="F888" s="93"/>
      <c r="G888" s="202"/>
      <c r="H888" s="203"/>
      <c r="I888" s="93"/>
      <c r="J888" s="93"/>
      <c r="K888" s="93"/>
      <c r="L888" s="204"/>
      <c r="M888" s="205"/>
      <c r="N888" s="206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</row>
    <row r="889" customFormat="false" ht="15.75" hidden="false" customHeight="true" outlineLevel="0" collapsed="false">
      <c r="A889" s="93"/>
      <c r="B889" s="202"/>
      <c r="C889" s="93"/>
      <c r="D889" s="93"/>
      <c r="E889" s="93"/>
      <c r="F889" s="93"/>
      <c r="G889" s="202"/>
      <c r="H889" s="203"/>
      <c r="I889" s="93"/>
      <c r="J889" s="93"/>
      <c r="K889" s="93"/>
      <c r="L889" s="204"/>
      <c r="M889" s="205"/>
      <c r="N889" s="206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</row>
    <row r="890" customFormat="false" ht="15.75" hidden="false" customHeight="true" outlineLevel="0" collapsed="false">
      <c r="A890" s="93"/>
      <c r="B890" s="202"/>
      <c r="C890" s="93"/>
      <c r="D890" s="93"/>
      <c r="E890" s="93"/>
      <c r="F890" s="93"/>
      <c r="G890" s="202"/>
      <c r="H890" s="203"/>
      <c r="I890" s="93"/>
      <c r="J890" s="93"/>
      <c r="K890" s="93"/>
      <c r="L890" s="204"/>
      <c r="M890" s="205"/>
      <c r="N890" s="206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</row>
    <row r="891" customFormat="false" ht="15.75" hidden="false" customHeight="true" outlineLevel="0" collapsed="false">
      <c r="A891" s="93"/>
      <c r="B891" s="202"/>
      <c r="C891" s="93"/>
      <c r="D891" s="93"/>
      <c r="E891" s="93"/>
      <c r="F891" s="93"/>
      <c r="G891" s="202"/>
      <c r="H891" s="203"/>
      <c r="I891" s="93"/>
      <c r="J891" s="93"/>
      <c r="K891" s="93"/>
      <c r="L891" s="204"/>
      <c r="M891" s="205"/>
      <c r="N891" s="206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</row>
    <row r="892" customFormat="false" ht="15.75" hidden="false" customHeight="true" outlineLevel="0" collapsed="false">
      <c r="A892" s="93"/>
      <c r="B892" s="202"/>
      <c r="C892" s="93"/>
      <c r="D892" s="93"/>
      <c r="E892" s="93"/>
      <c r="F892" s="93"/>
      <c r="G892" s="202"/>
      <c r="H892" s="203"/>
      <c r="I892" s="93"/>
      <c r="J892" s="93"/>
      <c r="K892" s="93"/>
      <c r="L892" s="204"/>
      <c r="M892" s="205"/>
      <c r="N892" s="206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</row>
    <row r="893" customFormat="false" ht="15.75" hidden="false" customHeight="true" outlineLevel="0" collapsed="false">
      <c r="A893" s="93"/>
      <c r="B893" s="202"/>
      <c r="C893" s="93"/>
      <c r="D893" s="93"/>
      <c r="E893" s="93"/>
      <c r="F893" s="93"/>
      <c r="G893" s="202"/>
      <c r="H893" s="203"/>
      <c r="I893" s="93"/>
      <c r="J893" s="93"/>
      <c r="K893" s="93"/>
      <c r="L893" s="204"/>
      <c r="M893" s="205"/>
      <c r="N893" s="206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</row>
    <row r="894" customFormat="false" ht="15.75" hidden="false" customHeight="true" outlineLevel="0" collapsed="false">
      <c r="A894" s="93"/>
      <c r="B894" s="202"/>
      <c r="C894" s="93"/>
      <c r="D894" s="93"/>
      <c r="E894" s="93"/>
      <c r="F894" s="93"/>
      <c r="G894" s="202"/>
      <c r="H894" s="203"/>
      <c r="I894" s="93"/>
      <c r="J894" s="93"/>
      <c r="K894" s="93"/>
      <c r="L894" s="204"/>
      <c r="M894" s="205"/>
      <c r="N894" s="206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</row>
    <row r="895" customFormat="false" ht="15.75" hidden="false" customHeight="true" outlineLevel="0" collapsed="false">
      <c r="A895" s="93"/>
      <c r="B895" s="202"/>
      <c r="C895" s="93"/>
      <c r="D895" s="93"/>
      <c r="E895" s="93"/>
      <c r="F895" s="93"/>
      <c r="G895" s="202"/>
      <c r="H895" s="203"/>
      <c r="I895" s="93"/>
      <c r="J895" s="93"/>
      <c r="K895" s="93"/>
      <c r="L895" s="204"/>
      <c r="M895" s="205"/>
      <c r="N895" s="206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</row>
    <row r="896" customFormat="false" ht="15.75" hidden="false" customHeight="true" outlineLevel="0" collapsed="false">
      <c r="A896" s="93"/>
      <c r="B896" s="202"/>
      <c r="C896" s="93"/>
      <c r="D896" s="93"/>
      <c r="E896" s="93"/>
      <c r="F896" s="93"/>
      <c r="G896" s="202"/>
      <c r="H896" s="203"/>
      <c r="I896" s="93"/>
      <c r="J896" s="93"/>
      <c r="K896" s="93"/>
      <c r="L896" s="204"/>
      <c r="M896" s="205"/>
      <c r="N896" s="206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</row>
    <row r="897" customFormat="false" ht="15.75" hidden="false" customHeight="true" outlineLevel="0" collapsed="false">
      <c r="A897" s="93"/>
      <c r="B897" s="202"/>
      <c r="C897" s="93"/>
      <c r="D897" s="93"/>
      <c r="E897" s="93"/>
      <c r="F897" s="93"/>
      <c r="G897" s="202"/>
      <c r="H897" s="203"/>
      <c r="I897" s="93"/>
      <c r="J897" s="93"/>
      <c r="K897" s="93"/>
      <c r="L897" s="204"/>
      <c r="M897" s="205"/>
      <c r="N897" s="206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</row>
    <row r="898" customFormat="false" ht="15.75" hidden="false" customHeight="true" outlineLevel="0" collapsed="false">
      <c r="A898" s="93"/>
      <c r="B898" s="202"/>
      <c r="C898" s="93"/>
      <c r="D898" s="93"/>
      <c r="E898" s="93"/>
      <c r="F898" s="93"/>
      <c r="G898" s="202"/>
      <c r="H898" s="203"/>
      <c r="I898" s="93"/>
      <c r="J898" s="93"/>
      <c r="K898" s="93"/>
      <c r="L898" s="204"/>
      <c r="M898" s="205"/>
      <c r="N898" s="206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</row>
    <row r="899" customFormat="false" ht="15.75" hidden="false" customHeight="true" outlineLevel="0" collapsed="false">
      <c r="A899" s="93"/>
      <c r="B899" s="202"/>
      <c r="C899" s="93"/>
      <c r="D899" s="93"/>
      <c r="E899" s="93"/>
      <c r="F899" s="93"/>
      <c r="G899" s="202"/>
      <c r="H899" s="203"/>
      <c r="I899" s="93"/>
      <c r="J899" s="93"/>
      <c r="K899" s="93"/>
      <c r="L899" s="204"/>
      <c r="M899" s="205"/>
      <c r="N899" s="206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</row>
    <row r="900" customFormat="false" ht="15.75" hidden="false" customHeight="true" outlineLevel="0" collapsed="false">
      <c r="A900" s="93"/>
      <c r="B900" s="202"/>
      <c r="C900" s="93"/>
      <c r="D900" s="93"/>
      <c r="E900" s="93"/>
      <c r="F900" s="93"/>
      <c r="G900" s="202"/>
      <c r="H900" s="203"/>
      <c r="I900" s="93"/>
      <c r="J900" s="93"/>
      <c r="K900" s="93"/>
      <c r="L900" s="204"/>
      <c r="M900" s="205"/>
      <c r="N900" s="206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</row>
    <row r="901" customFormat="false" ht="15.75" hidden="false" customHeight="true" outlineLevel="0" collapsed="false">
      <c r="A901" s="93"/>
      <c r="B901" s="202"/>
      <c r="C901" s="93"/>
      <c r="D901" s="93"/>
      <c r="E901" s="93"/>
      <c r="F901" s="93"/>
      <c r="G901" s="202"/>
      <c r="H901" s="203"/>
      <c r="I901" s="93"/>
      <c r="J901" s="93"/>
      <c r="K901" s="93"/>
      <c r="L901" s="204"/>
      <c r="M901" s="205"/>
      <c r="N901" s="206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</row>
    <row r="902" customFormat="false" ht="15.75" hidden="false" customHeight="true" outlineLevel="0" collapsed="false">
      <c r="A902" s="93"/>
      <c r="B902" s="202"/>
      <c r="C902" s="93"/>
      <c r="D902" s="93"/>
      <c r="E902" s="93"/>
      <c r="F902" s="93"/>
      <c r="G902" s="202"/>
      <c r="H902" s="203"/>
      <c r="I902" s="93"/>
      <c r="J902" s="93"/>
      <c r="K902" s="93"/>
      <c r="L902" s="204"/>
      <c r="M902" s="205"/>
      <c r="N902" s="206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</row>
    <row r="903" customFormat="false" ht="15.75" hidden="false" customHeight="true" outlineLevel="0" collapsed="false">
      <c r="A903" s="93"/>
      <c r="B903" s="202"/>
      <c r="C903" s="93"/>
      <c r="D903" s="93"/>
      <c r="E903" s="93"/>
      <c r="F903" s="93"/>
      <c r="G903" s="202"/>
      <c r="H903" s="203"/>
      <c r="I903" s="93"/>
      <c r="J903" s="93"/>
      <c r="K903" s="93"/>
      <c r="L903" s="204"/>
      <c r="M903" s="205"/>
      <c r="N903" s="206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</row>
    <row r="904" customFormat="false" ht="15.75" hidden="false" customHeight="true" outlineLevel="0" collapsed="false">
      <c r="A904" s="93"/>
      <c r="B904" s="202"/>
      <c r="C904" s="93"/>
      <c r="D904" s="93"/>
      <c r="E904" s="93"/>
      <c r="F904" s="93"/>
      <c r="G904" s="202"/>
      <c r="H904" s="203"/>
      <c r="I904" s="93"/>
      <c r="J904" s="93"/>
      <c r="K904" s="93"/>
      <c r="L904" s="204"/>
      <c r="M904" s="205"/>
      <c r="N904" s="206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</row>
    <row r="905" customFormat="false" ht="15.75" hidden="false" customHeight="true" outlineLevel="0" collapsed="false">
      <c r="A905" s="93"/>
      <c r="B905" s="202"/>
      <c r="C905" s="93"/>
      <c r="D905" s="93"/>
      <c r="E905" s="93"/>
      <c r="F905" s="93"/>
      <c r="G905" s="202"/>
      <c r="H905" s="203"/>
      <c r="I905" s="93"/>
      <c r="J905" s="93"/>
      <c r="K905" s="93"/>
      <c r="L905" s="204"/>
      <c r="M905" s="205"/>
      <c r="N905" s="206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</row>
    <row r="906" customFormat="false" ht="15.75" hidden="false" customHeight="true" outlineLevel="0" collapsed="false">
      <c r="A906" s="93"/>
      <c r="B906" s="202"/>
      <c r="C906" s="93"/>
      <c r="D906" s="93"/>
      <c r="E906" s="93"/>
      <c r="F906" s="93"/>
      <c r="G906" s="202"/>
      <c r="H906" s="203"/>
      <c r="I906" s="93"/>
      <c r="J906" s="93"/>
      <c r="K906" s="93"/>
      <c r="L906" s="204"/>
      <c r="M906" s="205"/>
      <c r="N906" s="206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</row>
    <row r="907" customFormat="false" ht="15.75" hidden="false" customHeight="true" outlineLevel="0" collapsed="false">
      <c r="A907" s="93"/>
      <c r="B907" s="202"/>
      <c r="C907" s="93"/>
      <c r="D907" s="93"/>
      <c r="E907" s="93"/>
      <c r="F907" s="93"/>
      <c r="G907" s="202"/>
      <c r="H907" s="203"/>
      <c r="I907" s="93"/>
      <c r="J907" s="93"/>
      <c r="K907" s="93"/>
      <c r="L907" s="204"/>
      <c r="M907" s="205"/>
      <c r="N907" s="206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</row>
    <row r="908" customFormat="false" ht="15.75" hidden="false" customHeight="true" outlineLevel="0" collapsed="false">
      <c r="A908" s="93"/>
      <c r="B908" s="202"/>
      <c r="C908" s="93"/>
      <c r="D908" s="93"/>
      <c r="E908" s="93"/>
      <c r="F908" s="93"/>
      <c r="G908" s="202"/>
      <c r="H908" s="203"/>
      <c r="I908" s="93"/>
      <c r="J908" s="93"/>
      <c r="K908" s="93"/>
      <c r="L908" s="204"/>
      <c r="M908" s="205"/>
      <c r="N908" s="206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</row>
    <row r="909" customFormat="false" ht="15.75" hidden="false" customHeight="true" outlineLevel="0" collapsed="false">
      <c r="A909" s="93"/>
      <c r="B909" s="202"/>
      <c r="C909" s="93"/>
      <c r="D909" s="93"/>
      <c r="E909" s="93"/>
      <c r="F909" s="93"/>
      <c r="G909" s="202"/>
      <c r="H909" s="203"/>
      <c r="I909" s="93"/>
      <c r="J909" s="93"/>
      <c r="K909" s="93"/>
      <c r="L909" s="204"/>
      <c r="M909" s="205"/>
      <c r="N909" s="206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</row>
    <row r="910" customFormat="false" ht="15.75" hidden="false" customHeight="true" outlineLevel="0" collapsed="false">
      <c r="A910" s="93"/>
      <c r="B910" s="202"/>
      <c r="C910" s="93"/>
      <c r="D910" s="93"/>
      <c r="E910" s="93"/>
      <c r="F910" s="93"/>
      <c r="G910" s="202"/>
      <c r="H910" s="203"/>
      <c r="I910" s="93"/>
      <c r="J910" s="93"/>
      <c r="K910" s="93"/>
      <c r="L910" s="204"/>
      <c r="M910" s="205"/>
      <c r="N910" s="206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</row>
    <row r="911" customFormat="false" ht="15.75" hidden="false" customHeight="true" outlineLevel="0" collapsed="false">
      <c r="A911" s="93"/>
      <c r="B911" s="202"/>
      <c r="C911" s="93"/>
      <c r="D911" s="93"/>
      <c r="E911" s="93"/>
      <c r="F911" s="93"/>
      <c r="G911" s="202"/>
      <c r="H911" s="203"/>
      <c r="I911" s="93"/>
      <c r="J911" s="93"/>
      <c r="K911" s="93"/>
      <c r="L911" s="204"/>
      <c r="M911" s="205"/>
      <c r="N911" s="206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</row>
    <row r="912" customFormat="false" ht="15.75" hidden="false" customHeight="true" outlineLevel="0" collapsed="false">
      <c r="A912" s="93"/>
      <c r="B912" s="202"/>
      <c r="C912" s="93"/>
      <c r="D912" s="93"/>
      <c r="E912" s="93"/>
      <c r="F912" s="93"/>
      <c r="G912" s="202"/>
      <c r="H912" s="203"/>
      <c r="I912" s="93"/>
      <c r="J912" s="93"/>
      <c r="K912" s="93"/>
      <c r="L912" s="204"/>
      <c r="M912" s="205"/>
      <c r="N912" s="206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</row>
    <row r="913" customFormat="false" ht="15.75" hidden="false" customHeight="true" outlineLevel="0" collapsed="false">
      <c r="A913" s="93"/>
      <c r="B913" s="202"/>
      <c r="C913" s="93"/>
      <c r="D913" s="93"/>
      <c r="E913" s="93"/>
      <c r="F913" s="93"/>
      <c r="G913" s="202"/>
      <c r="H913" s="203"/>
      <c r="I913" s="93"/>
      <c r="J913" s="93"/>
      <c r="K913" s="93"/>
      <c r="L913" s="204"/>
      <c r="M913" s="205"/>
      <c r="N913" s="206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</row>
    <row r="914" customFormat="false" ht="15.75" hidden="false" customHeight="true" outlineLevel="0" collapsed="false">
      <c r="A914" s="93"/>
      <c r="B914" s="202"/>
      <c r="C914" s="93"/>
      <c r="D914" s="93"/>
      <c r="E914" s="93"/>
      <c r="F914" s="93"/>
      <c r="G914" s="202"/>
      <c r="H914" s="203"/>
      <c r="I914" s="93"/>
      <c r="J914" s="93"/>
      <c r="K914" s="93"/>
      <c r="L914" s="204"/>
      <c r="M914" s="205"/>
      <c r="N914" s="206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</row>
    <row r="915" customFormat="false" ht="15.75" hidden="false" customHeight="true" outlineLevel="0" collapsed="false">
      <c r="A915" s="93"/>
      <c r="B915" s="202"/>
      <c r="C915" s="93"/>
      <c r="D915" s="93"/>
      <c r="E915" s="93"/>
      <c r="F915" s="93"/>
      <c r="G915" s="202"/>
      <c r="H915" s="203"/>
      <c r="I915" s="93"/>
      <c r="J915" s="93"/>
      <c r="K915" s="93"/>
      <c r="L915" s="204"/>
      <c r="M915" s="205"/>
      <c r="N915" s="206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</row>
    <row r="916" customFormat="false" ht="15.75" hidden="false" customHeight="true" outlineLevel="0" collapsed="false">
      <c r="A916" s="93"/>
      <c r="B916" s="202"/>
      <c r="C916" s="93"/>
      <c r="D916" s="93"/>
      <c r="E916" s="93"/>
      <c r="F916" s="93"/>
      <c r="G916" s="202"/>
      <c r="H916" s="203"/>
      <c r="I916" s="93"/>
      <c r="J916" s="93"/>
      <c r="K916" s="93"/>
      <c r="L916" s="204"/>
      <c r="M916" s="205"/>
      <c r="N916" s="206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</row>
    <row r="917" customFormat="false" ht="15.75" hidden="false" customHeight="true" outlineLevel="0" collapsed="false">
      <c r="A917" s="93"/>
      <c r="B917" s="202"/>
      <c r="C917" s="93"/>
      <c r="D917" s="93"/>
      <c r="E917" s="93"/>
      <c r="F917" s="93"/>
      <c r="G917" s="202"/>
      <c r="H917" s="203"/>
      <c r="I917" s="93"/>
      <c r="J917" s="93"/>
      <c r="K917" s="93"/>
      <c r="L917" s="204"/>
      <c r="M917" s="205"/>
      <c r="N917" s="206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</row>
    <row r="918" customFormat="false" ht="15.75" hidden="false" customHeight="true" outlineLevel="0" collapsed="false">
      <c r="A918" s="93"/>
      <c r="B918" s="202"/>
      <c r="C918" s="93"/>
      <c r="D918" s="93"/>
      <c r="E918" s="93"/>
      <c r="F918" s="93"/>
      <c r="G918" s="202"/>
      <c r="H918" s="203"/>
      <c r="I918" s="93"/>
      <c r="J918" s="93"/>
      <c r="K918" s="93"/>
      <c r="L918" s="204"/>
      <c r="M918" s="205"/>
      <c r="N918" s="206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</row>
    <row r="919" customFormat="false" ht="15.75" hidden="false" customHeight="true" outlineLevel="0" collapsed="false">
      <c r="A919" s="93"/>
      <c r="B919" s="202"/>
      <c r="C919" s="93"/>
      <c r="D919" s="93"/>
      <c r="E919" s="93"/>
      <c r="F919" s="93"/>
      <c r="G919" s="202"/>
      <c r="H919" s="203"/>
      <c r="I919" s="93"/>
      <c r="J919" s="93"/>
      <c r="K919" s="93"/>
      <c r="L919" s="204"/>
      <c r="M919" s="205"/>
      <c r="N919" s="206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</row>
    <row r="920" customFormat="false" ht="15.75" hidden="false" customHeight="true" outlineLevel="0" collapsed="false">
      <c r="A920" s="93"/>
      <c r="B920" s="202"/>
      <c r="C920" s="93"/>
      <c r="D920" s="93"/>
      <c r="E920" s="93"/>
      <c r="F920" s="93"/>
      <c r="G920" s="202"/>
      <c r="H920" s="203"/>
      <c r="I920" s="93"/>
      <c r="J920" s="93"/>
      <c r="K920" s="93"/>
      <c r="L920" s="204"/>
      <c r="M920" s="205"/>
      <c r="N920" s="206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</row>
    <row r="921" customFormat="false" ht="15.75" hidden="false" customHeight="true" outlineLevel="0" collapsed="false">
      <c r="A921" s="93"/>
      <c r="B921" s="202"/>
      <c r="C921" s="93"/>
      <c r="D921" s="93"/>
      <c r="E921" s="93"/>
      <c r="F921" s="93"/>
      <c r="G921" s="202"/>
      <c r="H921" s="203"/>
      <c r="I921" s="93"/>
      <c r="J921" s="93"/>
      <c r="K921" s="93"/>
      <c r="L921" s="204"/>
      <c r="M921" s="205"/>
      <c r="N921" s="206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</row>
    <row r="922" customFormat="false" ht="15.75" hidden="false" customHeight="true" outlineLevel="0" collapsed="false">
      <c r="A922" s="93"/>
      <c r="B922" s="202"/>
      <c r="C922" s="93"/>
      <c r="D922" s="93"/>
      <c r="E922" s="93"/>
      <c r="F922" s="93"/>
      <c r="G922" s="202"/>
      <c r="H922" s="203"/>
      <c r="I922" s="93"/>
      <c r="J922" s="93"/>
      <c r="K922" s="93"/>
      <c r="L922" s="204"/>
      <c r="M922" s="205"/>
      <c r="N922" s="206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</row>
    <row r="923" customFormat="false" ht="15.75" hidden="false" customHeight="true" outlineLevel="0" collapsed="false">
      <c r="A923" s="93"/>
      <c r="B923" s="202"/>
      <c r="C923" s="93"/>
      <c r="D923" s="93"/>
      <c r="E923" s="93"/>
      <c r="F923" s="93"/>
      <c r="G923" s="202"/>
      <c r="H923" s="203"/>
      <c r="I923" s="93"/>
      <c r="J923" s="93"/>
      <c r="K923" s="93"/>
      <c r="L923" s="204"/>
      <c r="M923" s="205"/>
      <c r="N923" s="206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</row>
    <row r="924" customFormat="false" ht="15.75" hidden="false" customHeight="true" outlineLevel="0" collapsed="false">
      <c r="A924" s="93"/>
      <c r="B924" s="202"/>
      <c r="C924" s="93"/>
      <c r="D924" s="93"/>
      <c r="E924" s="93"/>
      <c r="F924" s="93"/>
      <c r="G924" s="202"/>
      <c r="H924" s="203"/>
      <c r="I924" s="93"/>
      <c r="J924" s="93"/>
      <c r="K924" s="93"/>
      <c r="L924" s="204"/>
      <c r="M924" s="205"/>
      <c r="N924" s="206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</row>
    <row r="925" customFormat="false" ht="15.75" hidden="false" customHeight="true" outlineLevel="0" collapsed="false">
      <c r="A925" s="93"/>
      <c r="B925" s="202"/>
      <c r="C925" s="93"/>
      <c r="D925" s="93"/>
      <c r="E925" s="93"/>
      <c r="F925" s="93"/>
      <c r="G925" s="202"/>
      <c r="H925" s="203"/>
      <c r="I925" s="93"/>
      <c r="J925" s="93"/>
      <c r="K925" s="93"/>
      <c r="L925" s="204"/>
      <c r="M925" s="205"/>
      <c r="N925" s="206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</row>
    <row r="926" customFormat="false" ht="15.75" hidden="false" customHeight="true" outlineLevel="0" collapsed="false">
      <c r="A926" s="93"/>
      <c r="B926" s="202"/>
      <c r="C926" s="93"/>
      <c r="D926" s="93"/>
      <c r="E926" s="93"/>
      <c r="F926" s="93"/>
      <c r="G926" s="202"/>
      <c r="H926" s="203"/>
      <c r="I926" s="93"/>
      <c r="J926" s="93"/>
      <c r="K926" s="93"/>
      <c r="L926" s="204"/>
      <c r="M926" s="205"/>
      <c r="N926" s="206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</row>
    <row r="927" customFormat="false" ht="15.75" hidden="false" customHeight="true" outlineLevel="0" collapsed="false">
      <c r="A927" s="93"/>
      <c r="B927" s="202"/>
      <c r="C927" s="93"/>
      <c r="D927" s="93"/>
      <c r="E927" s="93"/>
      <c r="F927" s="93"/>
      <c r="G927" s="202"/>
      <c r="H927" s="203"/>
      <c r="I927" s="93"/>
      <c r="J927" s="93"/>
      <c r="K927" s="93"/>
      <c r="L927" s="204"/>
      <c r="M927" s="205"/>
      <c r="N927" s="206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</row>
    <row r="928" customFormat="false" ht="15.75" hidden="false" customHeight="true" outlineLevel="0" collapsed="false">
      <c r="A928" s="93"/>
      <c r="B928" s="202"/>
      <c r="C928" s="93"/>
      <c r="D928" s="93"/>
      <c r="E928" s="93"/>
      <c r="F928" s="93"/>
      <c r="G928" s="202"/>
      <c r="H928" s="203"/>
      <c r="I928" s="93"/>
      <c r="J928" s="93"/>
      <c r="K928" s="93"/>
      <c r="L928" s="204"/>
      <c r="M928" s="205"/>
      <c r="N928" s="206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</row>
    <row r="929" customFormat="false" ht="15.75" hidden="false" customHeight="true" outlineLevel="0" collapsed="false">
      <c r="A929" s="93"/>
      <c r="B929" s="202"/>
      <c r="C929" s="93"/>
      <c r="D929" s="93"/>
      <c r="E929" s="93"/>
      <c r="F929" s="93"/>
      <c r="G929" s="202"/>
      <c r="H929" s="203"/>
      <c r="I929" s="93"/>
      <c r="J929" s="93"/>
      <c r="K929" s="93"/>
      <c r="L929" s="204"/>
      <c r="M929" s="205"/>
      <c r="N929" s="206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</row>
    <row r="930" customFormat="false" ht="15.75" hidden="false" customHeight="true" outlineLevel="0" collapsed="false">
      <c r="A930" s="93"/>
      <c r="B930" s="202"/>
      <c r="C930" s="93"/>
      <c r="D930" s="93"/>
      <c r="E930" s="93"/>
      <c r="F930" s="93"/>
      <c r="G930" s="202"/>
      <c r="H930" s="203"/>
      <c r="I930" s="93"/>
      <c r="J930" s="93"/>
      <c r="K930" s="93"/>
      <c r="L930" s="204"/>
      <c r="M930" s="205"/>
      <c r="N930" s="206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</row>
    <row r="931" customFormat="false" ht="15.75" hidden="false" customHeight="true" outlineLevel="0" collapsed="false">
      <c r="A931" s="93"/>
      <c r="B931" s="202"/>
      <c r="C931" s="93"/>
      <c r="D931" s="93"/>
      <c r="E931" s="93"/>
      <c r="F931" s="93"/>
      <c r="G931" s="202"/>
      <c r="H931" s="203"/>
      <c r="I931" s="93"/>
      <c r="J931" s="93"/>
      <c r="K931" s="93"/>
      <c r="L931" s="204"/>
      <c r="M931" s="205"/>
      <c r="N931" s="206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</row>
    <row r="932" customFormat="false" ht="15.75" hidden="false" customHeight="true" outlineLevel="0" collapsed="false">
      <c r="A932" s="93"/>
      <c r="B932" s="202"/>
      <c r="C932" s="93"/>
      <c r="D932" s="93"/>
      <c r="E932" s="93"/>
      <c r="F932" s="93"/>
      <c r="G932" s="202"/>
      <c r="H932" s="203"/>
      <c r="I932" s="93"/>
      <c r="J932" s="93"/>
      <c r="K932" s="93"/>
      <c r="L932" s="204"/>
      <c r="M932" s="205"/>
      <c r="N932" s="206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</row>
    <row r="933" customFormat="false" ht="15.75" hidden="false" customHeight="true" outlineLevel="0" collapsed="false">
      <c r="A933" s="93"/>
      <c r="B933" s="202"/>
      <c r="C933" s="93"/>
      <c r="D933" s="93"/>
      <c r="E933" s="93"/>
      <c r="F933" s="93"/>
      <c r="G933" s="202"/>
      <c r="H933" s="203"/>
      <c r="I933" s="93"/>
      <c r="J933" s="93"/>
      <c r="K933" s="93"/>
      <c r="L933" s="204"/>
      <c r="M933" s="205"/>
      <c r="N933" s="206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</row>
    <row r="934" customFormat="false" ht="15.75" hidden="false" customHeight="true" outlineLevel="0" collapsed="false">
      <c r="A934" s="93"/>
      <c r="B934" s="202"/>
      <c r="C934" s="93"/>
      <c r="D934" s="93"/>
      <c r="E934" s="93"/>
      <c r="F934" s="93"/>
      <c r="G934" s="202"/>
      <c r="H934" s="203"/>
      <c r="I934" s="93"/>
      <c r="J934" s="93"/>
      <c r="K934" s="93"/>
      <c r="L934" s="204"/>
      <c r="M934" s="205"/>
      <c r="N934" s="206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</row>
    <row r="935" customFormat="false" ht="15.75" hidden="false" customHeight="true" outlineLevel="0" collapsed="false">
      <c r="A935" s="93"/>
      <c r="B935" s="202"/>
      <c r="C935" s="93"/>
      <c r="D935" s="93"/>
      <c r="E935" s="93"/>
      <c r="F935" s="93"/>
      <c r="G935" s="202"/>
      <c r="H935" s="203"/>
      <c r="I935" s="93"/>
      <c r="J935" s="93"/>
      <c r="K935" s="93"/>
      <c r="L935" s="204"/>
      <c r="M935" s="205"/>
      <c r="N935" s="206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</row>
    <row r="936" customFormat="false" ht="15.75" hidden="false" customHeight="true" outlineLevel="0" collapsed="false">
      <c r="A936" s="93"/>
      <c r="B936" s="202"/>
      <c r="C936" s="93"/>
      <c r="D936" s="93"/>
      <c r="E936" s="93"/>
      <c r="F936" s="93"/>
      <c r="G936" s="202"/>
      <c r="H936" s="203"/>
      <c r="I936" s="93"/>
      <c r="J936" s="93"/>
      <c r="K936" s="93"/>
      <c r="L936" s="204"/>
      <c r="M936" s="205"/>
      <c r="N936" s="206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</row>
    <row r="937" customFormat="false" ht="15.75" hidden="false" customHeight="true" outlineLevel="0" collapsed="false">
      <c r="A937" s="93"/>
      <c r="B937" s="202"/>
      <c r="C937" s="93"/>
      <c r="D937" s="93"/>
      <c r="E937" s="93"/>
      <c r="F937" s="93"/>
      <c r="G937" s="202"/>
      <c r="H937" s="203"/>
      <c r="I937" s="93"/>
      <c r="J937" s="93"/>
      <c r="K937" s="93"/>
      <c r="L937" s="204"/>
      <c r="M937" s="205"/>
      <c r="N937" s="206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</row>
    <row r="938" customFormat="false" ht="15.75" hidden="false" customHeight="true" outlineLevel="0" collapsed="false">
      <c r="A938" s="93"/>
      <c r="B938" s="202"/>
      <c r="C938" s="93"/>
      <c r="D938" s="93"/>
      <c r="E938" s="93"/>
      <c r="F938" s="93"/>
      <c r="G938" s="202"/>
      <c r="H938" s="203"/>
      <c r="I938" s="93"/>
      <c r="J938" s="93"/>
      <c r="K938" s="93"/>
      <c r="L938" s="204"/>
      <c r="M938" s="205"/>
      <c r="N938" s="206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</row>
    <row r="939" customFormat="false" ht="15.75" hidden="false" customHeight="true" outlineLevel="0" collapsed="false">
      <c r="A939" s="93"/>
      <c r="B939" s="202"/>
      <c r="C939" s="93"/>
      <c r="D939" s="93"/>
      <c r="E939" s="93"/>
      <c r="F939" s="93"/>
      <c r="G939" s="202"/>
      <c r="H939" s="203"/>
      <c r="I939" s="93"/>
      <c r="J939" s="93"/>
      <c r="K939" s="93"/>
      <c r="L939" s="204"/>
      <c r="M939" s="205"/>
      <c r="N939" s="206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</row>
    <row r="940" customFormat="false" ht="15.75" hidden="false" customHeight="true" outlineLevel="0" collapsed="false">
      <c r="A940" s="93"/>
      <c r="B940" s="202"/>
      <c r="C940" s="93"/>
      <c r="D940" s="93"/>
      <c r="E940" s="93"/>
      <c r="F940" s="93"/>
      <c r="G940" s="202"/>
      <c r="H940" s="203"/>
      <c r="I940" s="93"/>
      <c r="J940" s="93"/>
      <c r="K940" s="93"/>
      <c r="L940" s="204"/>
      <c r="M940" s="205"/>
      <c r="N940" s="206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</row>
    <row r="941" customFormat="false" ht="15.75" hidden="false" customHeight="true" outlineLevel="0" collapsed="false">
      <c r="A941" s="93"/>
      <c r="B941" s="202"/>
      <c r="C941" s="93"/>
      <c r="D941" s="93"/>
      <c r="E941" s="93"/>
      <c r="F941" s="93"/>
      <c r="G941" s="202"/>
      <c r="H941" s="203"/>
      <c r="I941" s="93"/>
      <c r="J941" s="93"/>
      <c r="K941" s="93"/>
      <c r="L941" s="204"/>
      <c r="M941" s="205"/>
      <c r="N941" s="206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</row>
    <row r="942" customFormat="false" ht="15.75" hidden="false" customHeight="true" outlineLevel="0" collapsed="false">
      <c r="A942" s="93"/>
      <c r="B942" s="202"/>
      <c r="C942" s="93"/>
      <c r="D942" s="93"/>
      <c r="E942" s="93"/>
      <c r="F942" s="93"/>
      <c r="G942" s="202"/>
      <c r="H942" s="203"/>
      <c r="I942" s="93"/>
      <c r="J942" s="93"/>
      <c r="K942" s="93"/>
      <c r="L942" s="204"/>
      <c r="M942" s="205"/>
      <c r="N942" s="206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</row>
    <row r="943" customFormat="false" ht="15.75" hidden="false" customHeight="true" outlineLevel="0" collapsed="false">
      <c r="A943" s="93"/>
      <c r="B943" s="202"/>
      <c r="C943" s="93"/>
      <c r="D943" s="93"/>
      <c r="E943" s="93"/>
      <c r="F943" s="93"/>
      <c r="G943" s="202"/>
      <c r="H943" s="203"/>
      <c r="I943" s="93"/>
      <c r="J943" s="93"/>
      <c r="K943" s="93"/>
      <c r="L943" s="204"/>
      <c r="M943" s="205"/>
      <c r="N943" s="206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</row>
    <row r="944" customFormat="false" ht="15.75" hidden="false" customHeight="true" outlineLevel="0" collapsed="false">
      <c r="A944" s="93"/>
      <c r="B944" s="202"/>
      <c r="C944" s="93"/>
      <c r="D944" s="93"/>
      <c r="E944" s="93"/>
      <c r="F944" s="93"/>
      <c r="G944" s="202"/>
      <c r="H944" s="203"/>
      <c r="I944" s="93"/>
      <c r="J944" s="93"/>
      <c r="K944" s="93"/>
      <c r="L944" s="204"/>
      <c r="M944" s="205"/>
      <c r="N944" s="206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</row>
    <row r="945" customFormat="false" ht="15.75" hidden="false" customHeight="true" outlineLevel="0" collapsed="false">
      <c r="A945" s="93"/>
      <c r="B945" s="202"/>
      <c r="C945" s="93"/>
      <c r="D945" s="93"/>
      <c r="E945" s="93"/>
      <c r="F945" s="93"/>
      <c r="G945" s="202"/>
      <c r="H945" s="203"/>
      <c r="I945" s="93"/>
      <c r="J945" s="93"/>
      <c r="K945" s="93"/>
      <c r="L945" s="204"/>
      <c r="M945" s="205"/>
      <c r="N945" s="206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</row>
    <row r="946" customFormat="false" ht="15.75" hidden="false" customHeight="true" outlineLevel="0" collapsed="false">
      <c r="A946" s="93"/>
      <c r="B946" s="202"/>
      <c r="C946" s="93"/>
      <c r="D946" s="93"/>
      <c r="E946" s="93"/>
      <c r="F946" s="93"/>
      <c r="G946" s="202"/>
      <c r="H946" s="203"/>
      <c r="I946" s="93"/>
      <c r="J946" s="93"/>
      <c r="K946" s="93"/>
      <c r="L946" s="204"/>
      <c r="M946" s="205"/>
      <c r="N946" s="206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</row>
    <row r="947" customFormat="false" ht="15.75" hidden="false" customHeight="true" outlineLevel="0" collapsed="false">
      <c r="A947" s="93"/>
      <c r="B947" s="202"/>
      <c r="C947" s="93"/>
      <c r="D947" s="93"/>
      <c r="E947" s="93"/>
      <c r="F947" s="93"/>
      <c r="G947" s="202"/>
      <c r="H947" s="203"/>
      <c r="I947" s="93"/>
      <c r="J947" s="93"/>
      <c r="K947" s="93"/>
      <c r="L947" s="204"/>
      <c r="M947" s="205"/>
      <c r="N947" s="206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</row>
    <row r="948" customFormat="false" ht="15.75" hidden="false" customHeight="true" outlineLevel="0" collapsed="false">
      <c r="A948" s="93"/>
      <c r="B948" s="202"/>
      <c r="C948" s="93"/>
      <c r="D948" s="93"/>
      <c r="E948" s="93"/>
      <c r="F948" s="93"/>
      <c r="G948" s="202"/>
      <c r="H948" s="203"/>
      <c r="I948" s="93"/>
      <c r="J948" s="93"/>
      <c r="K948" s="93"/>
      <c r="L948" s="204"/>
      <c r="M948" s="205"/>
      <c r="N948" s="206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</row>
    <row r="949" customFormat="false" ht="15.75" hidden="false" customHeight="true" outlineLevel="0" collapsed="false">
      <c r="A949" s="93"/>
      <c r="B949" s="202"/>
      <c r="C949" s="93"/>
      <c r="D949" s="93"/>
      <c r="E949" s="93"/>
      <c r="F949" s="93"/>
      <c r="G949" s="202"/>
      <c r="H949" s="203"/>
      <c r="I949" s="93"/>
      <c r="J949" s="93"/>
      <c r="K949" s="93"/>
      <c r="L949" s="204"/>
      <c r="M949" s="205"/>
      <c r="N949" s="206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</row>
    <row r="950" customFormat="false" ht="15.75" hidden="false" customHeight="true" outlineLevel="0" collapsed="false">
      <c r="A950" s="93"/>
      <c r="B950" s="202"/>
      <c r="C950" s="93"/>
      <c r="D950" s="93"/>
      <c r="E950" s="93"/>
      <c r="F950" s="93"/>
      <c r="G950" s="202"/>
      <c r="H950" s="203"/>
      <c r="I950" s="93"/>
      <c r="J950" s="93"/>
      <c r="K950" s="93"/>
      <c r="L950" s="204"/>
      <c r="M950" s="205"/>
      <c r="N950" s="206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</row>
    <row r="951" customFormat="false" ht="15.75" hidden="false" customHeight="true" outlineLevel="0" collapsed="false">
      <c r="A951" s="93"/>
      <c r="B951" s="202"/>
      <c r="C951" s="93"/>
      <c r="D951" s="93"/>
      <c r="E951" s="93"/>
      <c r="F951" s="93"/>
      <c r="G951" s="202"/>
      <c r="H951" s="203"/>
      <c r="I951" s="93"/>
      <c r="J951" s="93"/>
      <c r="K951" s="93"/>
      <c r="L951" s="204"/>
      <c r="M951" s="205"/>
      <c r="N951" s="206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</row>
    <row r="952" customFormat="false" ht="15.75" hidden="false" customHeight="true" outlineLevel="0" collapsed="false">
      <c r="A952" s="93"/>
      <c r="B952" s="202"/>
      <c r="C952" s="93"/>
      <c r="D952" s="93"/>
      <c r="E952" s="93"/>
      <c r="F952" s="93"/>
      <c r="G952" s="202"/>
      <c r="H952" s="203"/>
      <c r="I952" s="93"/>
      <c r="J952" s="93"/>
      <c r="K952" s="93"/>
      <c r="L952" s="204"/>
      <c r="M952" s="205"/>
      <c r="N952" s="206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</row>
    <row r="953" customFormat="false" ht="15.75" hidden="false" customHeight="true" outlineLevel="0" collapsed="false">
      <c r="A953" s="93"/>
      <c r="B953" s="202"/>
      <c r="C953" s="93"/>
      <c r="D953" s="93"/>
      <c r="E953" s="93"/>
      <c r="F953" s="93"/>
      <c r="G953" s="202"/>
      <c r="H953" s="203"/>
      <c r="I953" s="93"/>
      <c r="J953" s="93"/>
      <c r="K953" s="93"/>
      <c r="L953" s="204"/>
      <c r="M953" s="205"/>
      <c r="N953" s="206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</row>
    <row r="954" customFormat="false" ht="15.75" hidden="false" customHeight="true" outlineLevel="0" collapsed="false">
      <c r="A954" s="93"/>
      <c r="B954" s="202"/>
      <c r="C954" s="93"/>
      <c r="D954" s="93"/>
      <c r="E954" s="93"/>
      <c r="F954" s="93"/>
      <c r="G954" s="202"/>
      <c r="H954" s="203"/>
      <c r="I954" s="93"/>
      <c r="J954" s="93"/>
      <c r="K954" s="93"/>
      <c r="L954" s="204"/>
      <c r="M954" s="205"/>
      <c r="N954" s="206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</row>
    <row r="955" customFormat="false" ht="15.75" hidden="false" customHeight="true" outlineLevel="0" collapsed="false">
      <c r="A955" s="93"/>
      <c r="B955" s="202"/>
      <c r="C955" s="93"/>
      <c r="D955" s="93"/>
      <c r="E955" s="93"/>
      <c r="F955" s="93"/>
      <c r="G955" s="202"/>
      <c r="H955" s="203"/>
      <c r="I955" s="93"/>
      <c r="J955" s="93"/>
      <c r="K955" s="93"/>
      <c r="L955" s="204"/>
      <c r="M955" s="205"/>
      <c r="N955" s="206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</row>
    <row r="956" customFormat="false" ht="15.75" hidden="false" customHeight="true" outlineLevel="0" collapsed="false">
      <c r="A956" s="93"/>
      <c r="B956" s="202"/>
      <c r="C956" s="93"/>
      <c r="D956" s="93"/>
      <c r="E956" s="93"/>
      <c r="F956" s="93"/>
      <c r="G956" s="202"/>
      <c r="H956" s="203"/>
      <c r="I956" s="93"/>
      <c r="J956" s="93"/>
      <c r="K956" s="93"/>
      <c r="L956" s="204"/>
      <c r="M956" s="205"/>
      <c r="N956" s="206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</row>
    <row r="957" customFormat="false" ht="15.75" hidden="false" customHeight="true" outlineLevel="0" collapsed="false">
      <c r="A957" s="93"/>
      <c r="B957" s="202"/>
      <c r="C957" s="93"/>
      <c r="D957" s="93"/>
      <c r="E957" s="93"/>
      <c r="F957" s="93"/>
      <c r="G957" s="202"/>
      <c r="H957" s="203"/>
      <c r="I957" s="93"/>
      <c r="J957" s="93"/>
      <c r="K957" s="93"/>
      <c r="L957" s="204"/>
      <c r="M957" s="205"/>
      <c r="N957" s="206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</row>
    <row r="958" customFormat="false" ht="15.75" hidden="false" customHeight="true" outlineLevel="0" collapsed="false">
      <c r="A958" s="93"/>
      <c r="B958" s="202"/>
      <c r="C958" s="93"/>
      <c r="D958" s="93"/>
      <c r="E958" s="93"/>
      <c r="F958" s="93"/>
      <c r="G958" s="202"/>
      <c r="H958" s="203"/>
      <c r="I958" s="93"/>
      <c r="J958" s="93"/>
      <c r="K958" s="93"/>
      <c r="L958" s="204"/>
      <c r="M958" s="205"/>
      <c r="N958" s="206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</row>
    <row r="959" customFormat="false" ht="15.75" hidden="false" customHeight="true" outlineLevel="0" collapsed="false">
      <c r="A959" s="93"/>
      <c r="B959" s="202"/>
      <c r="C959" s="93"/>
      <c r="D959" s="93"/>
      <c r="E959" s="93"/>
      <c r="F959" s="93"/>
      <c r="G959" s="202"/>
      <c r="H959" s="203"/>
      <c r="I959" s="93"/>
      <c r="J959" s="93"/>
      <c r="K959" s="93"/>
      <c r="L959" s="204"/>
      <c r="M959" s="205"/>
      <c r="N959" s="206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</row>
    <row r="960" customFormat="false" ht="15.75" hidden="false" customHeight="true" outlineLevel="0" collapsed="false">
      <c r="A960" s="93"/>
      <c r="B960" s="202"/>
      <c r="C960" s="93"/>
      <c r="D960" s="93"/>
      <c r="E960" s="93"/>
      <c r="F960" s="93"/>
      <c r="G960" s="202"/>
      <c r="H960" s="203"/>
      <c r="I960" s="93"/>
      <c r="J960" s="93"/>
      <c r="K960" s="93"/>
      <c r="L960" s="204"/>
      <c r="M960" s="205"/>
      <c r="N960" s="206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</row>
    <row r="961" customFormat="false" ht="15.75" hidden="false" customHeight="true" outlineLevel="0" collapsed="false">
      <c r="A961" s="93"/>
      <c r="B961" s="202"/>
      <c r="C961" s="93"/>
      <c r="D961" s="93"/>
      <c r="E961" s="93"/>
      <c r="F961" s="93"/>
      <c r="G961" s="202"/>
      <c r="H961" s="203"/>
      <c r="I961" s="93"/>
      <c r="J961" s="93"/>
      <c r="K961" s="93"/>
      <c r="L961" s="204"/>
      <c r="M961" s="205"/>
      <c r="N961" s="206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</row>
    <row r="962" customFormat="false" ht="15.75" hidden="false" customHeight="true" outlineLevel="0" collapsed="false">
      <c r="A962" s="93"/>
      <c r="B962" s="202"/>
      <c r="C962" s="93"/>
      <c r="D962" s="93"/>
      <c r="E962" s="93"/>
      <c r="F962" s="93"/>
      <c r="G962" s="202"/>
      <c r="H962" s="203"/>
      <c r="I962" s="93"/>
      <c r="J962" s="93"/>
      <c r="K962" s="93"/>
      <c r="L962" s="204"/>
      <c r="M962" s="205"/>
      <c r="N962" s="206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</row>
    <row r="963" customFormat="false" ht="15.75" hidden="false" customHeight="true" outlineLevel="0" collapsed="false">
      <c r="A963" s="93"/>
      <c r="B963" s="202"/>
      <c r="C963" s="93"/>
      <c r="D963" s="93"/>
      <c r="E963" s="93"/>
      <c r="F963" s="93"/>
      <c r="G963" s="202"/>
      <c r="H963" s="203"/>
      <c r="I963" s="93"/>
      <c r="J963" s="93"/>
      <c r="K963" s="93"/>
      <c r="L963" s="204"/>
      <c r="M963" s="205"/>
      <c r="N963" s="206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</row>
    <row r="964" customFormat="false" ht="15.75" hidden="false" customHeight="true" outlineLevel="0" collapsed="false">
      <c r="A964" s="93"/>
      <c r="B964" s="202"/>
      <c r="C964" s="93"/>
      <c r="D964" s="93"/>
      <c r="E964" s="93"/>
      <c r="F964" s="93"/>
      <c r="G964" s="202"/>
      <c r="H964" s="203"/>
      <c r="I964" s="93"/>
      <c r="J964" s="93"/>
      <c r="K964" s="93"/>
      <c r="L964" s="204"/>
      <c r="M964" s="205"/>
      <c r="N964" s="206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</row>
    <row r="965" customFormat="false" ht="15.75" hidden="false" customHeight="true" outlineLevel="0" collapsed="false">
      <c r="A965" s="93"/>
      <c r="B965" s="202"/>
      <c r="C965" s="93"/>
      <c r="D965" s="93"/>
      <c r="E965" s="93"/>
      <c r="F965" s="93"/>
      <c r="G965" s="202"/>
      <c r="H965" s="203"/>
      <c r="I965" s="93"/>
      <c r="J965" s="93"/>
      <c r="K965" s="93"/>
      <c r="L965" s="204"/>
      <c r="M965" s="205"/>
      <c r="N965" s="206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</row>
    <row r="966" customFormat="false" ht="15.75" hidden="false" customHeight="true" outlineLevel="0" collapsed="false">
      <c r="A966" s="93"/>
      <c r="B966" s="202"/>
      <c r="C966" s="93"/>
      <c r="D966" s="93"/>
      <c r="E966" s="93"/>
      <c r="F966" s="93"/>
      <c r="G966" s="202"/>
      <c r="H966" s="203"/>
      <c r="I966" s="93"/>
      <c r="J966" s="93"/>
      <c r="K966" s="93"/>
      <c r="L966" s="204"/>
      <c r="M966" s="205"/>
      <c r="N966" s="206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</row>
    <row r="967" customFormat="false" ht="15.75" hidden="false" customHeight="true" outlineLevel="0" collapsed="false">
      <c r="A967" s="93"/>
      <c r="B967" s="202"/>
      <c r="C967" s="93"/>
      <c r="D967" s="93"/>
      <c r="E967" s="93"/>
      <c r="F967" s="93"/>
      <c r="G967" s="202"/>
      <c r="H967" s="203"/>
      <c r="I967" s="93"/>
      <c r="J967" s="93"/>
      <c r="K967" s="93"/>
      <c r="L967" s="204"/>
      <c r="M967" s="205"/>
      <c r="N967" s="206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</row>
    <row r="968" customFormat="false" ht="15.75" hidden="false" customHeight="true" outlineLevel="0" collapsed="false">
      <c r="A968" s="93"/>
      <c r="B968" s="202"/>
      <c r="C968" s="93"/>
      <c r="D968" s="93"/>
      <c r="E968" s="93"/>
      <c r="F968" s="93"/>
      <c r="G968" s="202"/>
      <c r="H968" s="203"/>
      <c r="I968" s="93"/>
      <c r="J968" s="93"/>
      <c r="K968" s="93"/>
      <c r="L968" s="204"/>
      <c r="M968" s="205"/>
      <c r="N968" s="206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</row>
    <row r="969" customFormat="false" ht="15.75" hidden="false" customHeight="true" outlineLevel="0" collapsed="false">
      <c r="A969" s="93"/>
      <c r="B969" s="202"/>
      <c r="C969" s="93"/>
      <c r="D969" s="93"/>
      <c r="E969" s="93"/>
      <c r="F969" s="93"/>
      <c r="G969" s="202"/>
      <c r="H969" s="203"/>
      <c r="I969" s="93"/>
      <c r="J969" s="93"/>
      <c r="K969" s="93"/>
      <c r="L969" s="204"/>
      <c r="M969" s="205"/>
      <c r="N969" s="206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</row>
    <row r="970" customFormat="false" ht="15.75" hidden="false" customHeight="true" outlineLevel="0" collapsed="false">
      <c r="A970" s="93"/>
      <c r="B970" s="202"/>
      <c r="C970" s="93"/>
      <c r="D970" s="93"/>
      <c r="E970" s="93"/>
      <c r="F970" s="93"/>
      <c r="G970" s="202"/>
      <c r="H970" s="203"/>
      <c r="I970" s="93"/>
      <c r="J970" s="93"/>
      <c r="K970" s="93"/>
      <c r="L970" s="204"/>
      <c r="M970" s="205"/>
      <c r="N970" s="206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</row>
    <row r="971" customFormat="false" ht="15.75" hidden="false" customHeight="true" outlineLevel="0" collapsed="false">
      <c r="A971" s="93"/>
      <c r="B971" s="202"/>
      <c r="C971" s="93"/>
      <c r="D971" s="93"/>
      <c r="E971" s="93"/>
      <c r="F971" s="93"/>
      <c r="G971" s="202"/>
      <c r="H971" s="203"/>
      <c r="I971" s="93"/>
      <c r="J971" s="93"/>
      <c r="K971" s="93"/>
      <c r="L971" s="204"/>
      <c r="M971" s="205"/>
      <c r="N971" s="206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</row>
    <row r="972" customFormat="false" ht="15.75" hidden="false" customHeight="true" outlineLevel="0" collapsed="false">
      <c r="A972" s="93"/>
      <c r="B972" s="202"/>
      <c r="C972" s="93"/>
      <c r="D972" s="93"/>
      <c r="E972" s="93"/>
      <c r="F972" s="93"/>
      <c r="G972" s="202"/>
      <c r="H972" s="203"/>
      <c r="I972" s="93"/>
      <c r="J972" s="93"/>
      <c r="K972" s="93"/>
      <c r="L972" s="204"/>
      <c r="M972" s="205"/>
      <c r="N972" s="206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</row>
    <row r="973" customFormat="false" ht="15.75" hidden="false" customHeight="true" outlineLevel="0" collapsed="false">
      <c r="A973" s="93"/>
      <c r="B973" s="202"/>
      <c r="C973" s="93"/>
      <c r="D973" s="93"/>
      <c r="E973" s="93"/>
      <c r="F973" s="93"/>
      <c r="G973" s="202"/>
      <c r="H973" s="203"/>
      <c r="I973" s="93"/>
      <c r="J973" s="93"/>
      <c r="K973" s="93"/>
      <c r="L973" s="204"/>
      <c r="M973" s="205"/>
      <c r="N973" s="206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</row>
    <row r="974" customFormat="false" ht="15.75" hidden="false" customHeight="true" outlineLevel="0" collapsed="false">
      <c r="A974" s="93"/>
      <c r="B974" s="202"/>
      <c r="C974" s="93"/>
      <c r="D974" s="93"/>
      <c r="E974" s="93"/>
      <c r="F974" s="93"/>
      <c r="G974" s="202"/>
      <c r="H974" s="203"/>
      <c r="I974" s="93"/>
      <c r="J974" s="93"/>
      <c r="K974" s="93"/>
      <c r="L974" s="204"/>
      <c r="M974" s="205"/>
      <c r="N974" s="206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</row>
    <row r="975" customFormat="false" ht="15.75" hidden="false" customHeight="true" outlineLevel="0" collapsed="false">
      <c r="A975" s="93"/>
      <c r="B975" s="202"/>
      <c r="C975" s="93"/>
      <c r="D975" s="93"/>
      <c r="E975" s="93"/>
      <c r="F975" s="93"/>
      <c r="G975" s="202"/>
      <c r="H975" s="203"/>
      <c r="I975" s="93"/>
      <c r="J975" s="93"/>
      <c r="K975" s="93"/>
      <c r="L975" s="204"/>
      <c r="M975" s="205"/>
      <c r="N975" s="206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</row>
    <row r="976" customFormat="false" ht="15.75" hidden="false" customHeight="true" outlineLevel="0" collapsed="false">
      <c r="A976" s="93"/>
      <c r="B976" s="202"/>
      <c r="C976" s="93"/>
      <c r="D976" s="93"/>
      <c r="E976" s="93"/>
      <c r="F976" s="93"/>
      <c r="G976" s="202"/>
      <c r="H976" s="203"/>
      <c r="I976" s="93"/>
      <c r="J976" s="93"/>
      <c r="K976" s="93"/>
      <c r="L976" s="204"/>
      <c r="M976" s="205"/>
      <c r="N976" s="206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</row>
    <row r="977" customFormat="false" ht="15.75" hidden="false" customHeight="true" outlineLevel="0" collapsed="false">
      <c r="A977" s="93"/>
      <c r="B977" s="202"/>
      <c r="C977" s="93"/>
      <c r="D977" s="93"/>
      <c r="E977" s="93"/>
      <c r="F977" s="93"/>
      <c r="G977" s="202"/>
      <c r="H977" s="203"/>
      <c r="I977" s="93"/>
      <c r="J977" s="93"/>
      <c r="K977" s="93"/>
      <c r="L977" s="204"/>
      <c r="M977" s="205"/>
      <c r="N977" s="206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</row>
    <row r="978" customFormat="false" ht="15.75" hidden="false" customHeight="true" outlineLevel="0" collapsed="false">
      <c r="A978" s="93"/>
      <c r="B978" s="202"/>
      <c r="C978" s="93"/>
      <c r="D978" s="93"/>
      <c r="E978" s="93"/>
      <c r="F978" s="93"/>
      <c r="G978" s="202"/>
      <c r="H978" s="203"/>
      <c r="I978" s="93"/>
      <c r="J978" s="93"/>
      <c r="K978" s="93"/>
      <c r="L978" s="204"/>
      <c r="M978" s="205"/>
      <c r="N978" s="206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</row>
    <row r="979" customFormat="false" ht="15.75" hidden="false" customHeight="true" outlineLevel="0" collapsed="false">
      <c r="A979" s="93"/>
      <c r="B979" s="202"/>
      <c r="C979" s="93"/>
      <c r="D979" s="93"/>
      <c r="E979" s="93"/>
      <c r="F979" s="93"/>
      <c r="G979" s="202"/>
      <c r="H979" s="203"/>
      <c r="I979" s="93"/>
      <c r="J979" s="93"/>
      <c r="K979" s="93"/>
      <c r="L979" s="204"/>
      <c r="M979" s="205"/>
      <c r="N979" s="206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</row>
    <row r="980" customFormat="false" ht="15.75" hidden="false" customHeight="true" outlineLevel="0" collapsed="false">
      <c r="A980" s="93"/>
      <c r="B980" s="202"/>
      <c r="C980" s="93"/>
      <c r="D980" s="93"/>
      <c r="E980" s="93"/>
      <c r="F980" s="93"/>
      <c r="G980" s="202"/>
      <c r="H980" s="203"/>
      <c r="I980" s="93"/>
      <c r="J980" s="93"/>
      <c r="K980" s="93"/>
      <c r="L980" s="204"/>
      <c r="M980" s="205"/>
      <c r="N980" s="206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</row>
    <row r="981" customFormat="false" ht="15.75" hidden="false" customHeight="true" outlineLevel="0" collapsed="false">
      <c r="A981" s="93"/>
      <c r="B981" s="202"/>
      <c r="C981" s="93"/>
      <c r="D981" s="93"/>
      <c r="E981" s="93"/>
      <c r="F981" s="93"/>
      <c r="G981" s="202"/>
      <c r="H981" s="203"/>
      <c r="I981" s="93"/>
      <c r="J981" s="93"/>
      <c r="K981" s="93"/>
      <c r="L981" s="204"/>
      <c r="M981" s="205"/>
      <c r="N981" s="206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</row>
    <row r="982" customFormat="false" ht="15.75" hidden="false" customHeight="true" outlineLevel="0" collapsed="false">
      <c r="A982" s="93"/>
      <c r="B982" s="202"/>
      <c r="C982" s="93"/>
      <c r="D982" s="93"/>
      <c r="E982" s="93"/>
      <c r="F982" s="93"/>
      <c r="G982" s="202"/>
      <c r="H982" s="203"/>
      <c r="I982" s="93"/>
      <c r="J982" s="93"/>
      <c r="K982" s="93"/>
      <c r="L982" s="204"/>
      <c r="M982" s="205"/>
      <c r="N982" s="206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</row>
    <row r="983" customFormat="false" ht="15.75" hidden="false" customHeight="true" outlineLevel="0" collapsed="false">
      <c r="A983" s="93"/>
      <c r="B983" s="202"/>
      <c r="C983" s="93"/>
      <c r="D983" s="93"/>
      <c r="E983" s="93"/>
      <c r="F983" s="93"/>
      <c r="G983" s="202"/>
      <c r="H983" s="203"/>
      <c r="I983" s="93"/>
      <c r="J983" s="93"/>
      <c r="K983" s="93"/>
      <c r="L983" s="204"/>
      <c r="M983" s="205"/>
      <c r="N983" s="206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</row>
    <row r="984" customFormat="false" ht="15.75" hidden="false" customHeight="true" outlineLevel="0" collapsed="false">
      <c r="A984" s="93"/>
      <c r="B984" s="202"/>
      <c r="C984" s="93"/>
      <c r="D984" s="93"/>
      <c r="E984" s="93"/>
      <c r="F984" s="93"/>
      <c r="G984" s="202"/>
      <c r="H984" s="203"/>
      <c r="I984" s="93"/>
      <c r="J984" s="93"/>
      <c r="K984" s="93"/>
      <c r="L984" s="204"/>
      <c r="M984" s="205"/>
      <c r="N984" s="206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</row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26">
    <mergeCell ref="B2:J2"/>
    <mergeCell ref="B3:F3"/>
    <mergeCell ref="G3:J3"/>
    <mergeCell ref="B5:C5"/>
    <mergeCell ref="D5:F5"/>
    <mergeCell ref="G5:J5"/>
    <mergeCell ref="B6:C6"/>
    <mergeCell ref="D8:F8"/>
    <mergeCell ref="D9:F9"/>
    <mergeCell ref="D10:F10"/>
    <mergeCell ref="D11:F11"/>
    <mergeCell ref="D12:F12"/>
    <mergeCell ref="D14:F14"/>
    <mergeCell ref="D15:F15"/>
    <mergeCell ref="D16:F16"/>
    <mergeCell ref="D18:F18"/>
    <mergeCell ref="D19:F19"/>
    <mergeCell ref="B21:B25"/>
    <mergeCell ref="C21:G25"/>
    <mergeCell ref="B27:C27"/>
    <mergeCell ref="D27:F27"/>
    <mergeCell ref="G27:J28"/>
    <mergeCell ref="B28:C28"/>
    <mergeCell ref="C29:F29"/>
    <mergeCell ref="D30:F30"/>
    <mergeCell ref="D31:F31"/>
    <mergeCell ref="D32:F32"/>
    <mergeCell ref="D33:F33"/>
    <mergeCell ref="D34:F34"/>
    <mergeCell ref="D36:F36"/>
    <mergeCell ref="D37:F37"/>
    <mergeCell ref="D38:F38"/>
    <mergeCell ref="D40:F40"/>
    <mergeCell ref="D41:F41"/>
    <mergeCell ref="B43:B47"/>
    <mergeCell ref="C43:G47"/>
    <mergeCell ref="B49:C49"/>
    <mergeCell ref="D49:F49"/>
    <mergeCell ref="G49:J50"/>
    <mergeCell ref="B50:C50"/>
    <mergeCell ref="D52:F52"/>
    <mergeCell ref="D53:F53"/>
    <mergeCell ref="D54:F54"/>
    <mergeCell ref="D55:F55"/>
    <mergeCell ref="D56:F56"/>
    <mergeCell ref="D58:F58"/>
    <mergeCell ref="D59:F59"/>
    <mergeCell ref="D60:F60"/>
    <mergeCell ref="D62:F62"/>
    <mergeCell ref="D63:F63"/>
    <mergeCell ref="B65:B69"/>
    <mergeCell ref="C65:G69"/>
    <mergeCell ref="B71:C71"/>
    <mergeCell ref="D71:F71"/>
    <mergeCell ref="G71:J72"/>
    <mergeCell ref="B72:C72"/>
    <mergeCell ref="D74:F74"/>
    <mergeCell ref="D75:F75"/>
    <mergeCell ref="D76:F76"/>
    <mergeCell ref="D77:F77"/>
    <mergeCell ref="D78:F78"/>
    <mergeCell ref="D80:F80"/>
    <mergeCell ref="D81:F81"/>
    <mergeCell ref="D82:F82"/>
    <mergeCell ref="D84:F84"/>
    <mergeCell ref="D85:F85"/>
    <mergeCell ref="B87:B91"/>
    <mergeCell ref="C87:G91"/>
    <mergeCell ref="B93:C93"/>
    <mergeCell ref="D93:F93"/>
    <mergeCell ref="G93:J94"/>
    <mergeCell ref="B94:C94"/>
    <mergeCell ref="C95:F95"/>
    <mergeCell ref="D96:F96"/>
    <mergeCell ref="D97:F97"/>
    <mergeCell ref="D98:F98"/>
    <mergeCell ref="D100:F100"/>
    <mergeCell ref="D101:F101"/>
    <mergeCell ref="D103:F103"/>
    <mergeCell ref="D104:F104"/>
    <mergeCell ref="B106:B110"/>
    <mergeCell ref="C106:G110"/>
    <mergeCell ref="B112:C112"/>
    <mergeCell ref="D112:F112"/>
    <mergeCell ref="G112:J113"/>
    <mergeCell ref="B113:C113"/>
    <mergeCell ref="D115:F115"/>
    <mergeCell ref="D116:F116"/>
    <mergeCell ref="D117:F117"/>
    <mergeCell ref="D119:F119"/>
    <mergeCell ref="D120:F120"/>
    <mergeCell ref="D122:F122"/>
    <mergeCell ref="D123:F123"/>
    <mergeCell ref="B125:B129"/>
    <mergeCell ref="C125:G129"/>
    <mergeCell ref="B132:C132"/>
    <mergeCell ref="D132:F132"/>
    <mergeCell ref="G132:J133"/>
    <mergeCell ref="B133:C133"/>
    <mergeCell ref="D135:F135"/>
    <mergeCell ref="D136:F136"/>
    <mergeCell ref="R136:S136"/>
    <mergeCell ref="D137:F137"/>
    <mergeCell ref="D139:F139"/>
    <mergeCell ref="D140:F140"/>
    <mergeCell ref="D142:F142"/>
    <mergeCell ref="D143:F143"/>
    <mergeCell ref="B145:B149"/>
    <mergeCell ref="C145:G149"/>
    <mergeCell ref="B151:C151"/>
    <mergeCell ref="D151:F151"/>
    <mergeCell ref="G151:J152"/>
    <mergeCell ref="B152:C152"/>
    <mergeCell ref="D154:F154"/>
    <mergeCell ref="D155:F155"/>
    <mergeCell ref="D156:F156"/>
    <mergeCell ref="D158:F158"/>
    <mergeCell ref="D159:F159"/>
    <mergeCell ref="D161:F161"/>
    <mergeCell ref="D162:F162"/>
    <mergeCell ref="B164:B168"/>
    <mergeCell ref="C164:G168"/>
    <mergeCell ref="F172:I172"/>
    <mergeCell ref="F173:I173"/>
    <mergeCell ref="F174:I174"/>
    <mergeCell ref="F176:I176"/>
  </mergeCells>
  <printOptions headings="false" gridLines="false" gridLinesSet="true" horizontalCentered="false" verticalCentered="false"/>
  <pageMargins left="0.984027777777778" right="0.39375" top="0.590277777777778" bottom="0.472222222222222" header="0.511811023622047" footer="0.511811023622047"/>
  <pageSetup paperSize="9" scale="100" fitToWidth="1" fitToHeight="3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048576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J30" activeCellId="0" sqref="J30"/>
    </sheetView>
  </sheetViews>
  <sheetFormatPr defaultColWidth="12.59375" defaultRowHeight="14.25" zeroHeight="false" outlineLevelRow="0" outlineLevelCol="0"/>
  <cols>
    <col collapsed="false" customWidth="true" hidden="false" outlineLevel="0" max="1" min="1" style="3" width="4.62"/>
    <col collapsed="false" customWidth="true" hidden="false" outlineLevel="0" max="2" min="2" style="3" width="38.76"/>
    <col collapsed="false" customWidth="true" hidden="false" outlineLevel="0" max="4" min="3" style="22" width="5.51"/>
    <col collapsed="false" customWidth="true" hidden="false" outlineLevel="0" max="5" min="5" style="3" width="60"/>
    <col collapsed="false" customWidth="true" hidden="false" outlineLevel="0" max="6" min="6" style="3" width="4"/>
    <col collapsed="false" customWidth="true" hidden="false" outlineLevel="0" max="7" min="7" style="3" width="4.5"/>
    <col collapsed="false" customWidth="true" hidden="false" outlineLevel="0" max="9" min="8" style="3" width="8.12"/>
  </cols>
  <sheetData>
    <row r="1" s="38" customFormat="true" ht="14.25" hidden="false" customHeight="false" outlineLevel="0" collapsed="false">
      <c r="A1" s="207" t="s">
        <v>164</v>
      </c>
      <c r="B1" s="207"/>
      <c r="C1" s="207"/>
      <c r="D1" s="207"/>
      <c r="E1" s="207"/>
      <c r="F1" s="207"/>
      <c r="G1" s="207"/>
      <c r="H1" s="208"/>
      <c r="I1" s="208"/>
    </row>
    <row r="2" s="38" customFormat="true" ht="12.8" hidden="false" customHeight="false" outlineLevel="0" collapsed="false">
      <c r="A2" s="209" t="s">
        <v>165</v>
      </c>
      <c r="B2" s="209"/>
      <c r="C2" s="209"/>
      <c r="D2" s="209"/>
      <c r="E2" s="208"/>
      <c r="F2" s="208"/>
      <c r="G2" s="208"/>
      <c r="H2" s="208"/>
      <c r="I2" s="208"/>
    </row>
    <row r="3" s="38" customFormat="true" ht="14.25" hidden="false" customHeight="false" outlineLevel="0" collapsed="false">
      <c r="A3" s="210" t="s">
        <v>166</v>
      </c>
      <c r="B3" s="210"/>
      <c r="C3" s="210"/>
      <c r="D3" s="210"/>
      <c r="E3" s="208"/>
      <c r="F3" s="208"/>
      <c r="G3" s="208"/>
      <c r="H3" s="208"/>
      <c r="I3" s="208"/>
    </row>
    <row r="4" s="38" customFormat="true" ht="14.25" hidden="false" customHeight="false" outlineLevel="0" collapsed="false">
      <c r="A4" s="211" t="s">
        <v>167</v>
      </c>
      <c r="B4" s="211"/>
      <c r="C4" s="212"/>
      <c r="D4" s="213"/>
      <c r="E4" s="208"/>
      <c r="F4" s="208"/>
      <c r="G4" s="208"/>
      <c r="H4" s="208"/>
      <c r="I4" s="208"/>
    </row>
    <row r="5" s="38" customFormat="true" ht="14.25" hidden="false" customHeight="false" outlineLevel="0" collapsed="false">
      <c r="A5" s="211" t="s">
        <v>168</v>
      </c>
      <c r="B5" s="211"/>
      <c r="C5" s="212"/>
      <c r="D5" s="213"/>
      <c r="E5" s="208"/>
      <c r="F5" s="208"/>
      <c r="G5" s="208"/>
      <c r="H5" s="208"/>
      <c r="I5" s="208"/>
    </row>
    <row r="6" s="38" customFormat="true" ht="14.25" hidden="false" customHeight="false" outlineLevel="0" collapsed="false">
      <c r="A6" s="3"/>
      <c r="B6" s="3"/>
      <c r="C6" s="22"/>
      <c r="D6" s="22"/>
      <c r="E6" s="3"/>
      <c r="F6" s="3"/>
      <c r="G6" s="3"/>
      <c r="H6" s="3"/>
      <c r="I6" s="3"/>
      <c r="J6" s="3"/>
    </row>
    <row r="7" customFormat="false" ht="14.25" hidden="false" customHeight="false" outlineLevel="0" collapsed="false">
      <c r="A7" s="214" t="s">
        <v>169</v>
      </c>
      <c r="B7" s="214"/>
      <c r="C7" s="214"/>
      <c r="D7" s="214"/>
      <c r="E7" s="214"/>
      <c r="F7" s="214"/>
      <c r="G7" s="214"/>
      <c r="H7" s="215"/>
      <c r="I7" s="215"/>
      <c r="J7" s="216"/>
    </row>
    <row r="8" s="216" customFormat="true" ht="20.25" hidden="false" customHeight="true" outlineLevel="0" collapsed="false">
      <c r="A8" s="217" t="s">
        <v>170</v>
      </c>
      <c r="B8" s="218" t="s">
        <v>171</v>
      </c>
      <c r="C8" s="219" t="s">
        <v>172</v>
      </c>
      <c r="D8" s="219" t="s">
        <v>173</v>
      </c>
      <c r="E8" s="220" t="s">
        <v>174</v>
      </c>
      <c r="F8" s="220"/>
      <c r="G8" s="220"/>
      <c r="H8" s="215"/>
      <c r="I8" s="215"/>
    </row>
    <row r="9" s="216" customFormat="true" ht="16.5" hidden="false" customHeight="false" outlineLevel="0" collapsed="false">
      <c r="A9" s="221" t="n">
        <v>1</v>
      </c>
      <c r="B9" s="222" t="s">
        <v>175</v>
      </c>
      <c r="C9" s="223" t="s">
        <v>14</v>
      </c>
      <c r="D9" s="224" t="n">
        <v>1</v>
      </c>
      <c r="E9" s="225"/>
      <c r="F9" s="225"/>
      <c r="G9" s="225"/>
      <c r="H9" s="215"/>
      <c r="I9" s="215"/>
    </row>
    <row r="10" s="216" customFormat="true" ht="16.5" hidden="false" customHeight="false" outlineLevel="0" collapsed="false">
      <c r="A10" s="221" t="s">
        <v>176</v>
      </c>
      <c r="B10" s="226" t="s">
        <v>73</v>
      </c>
      <c r="C10" s="227" t="str">
        <f aca="false">C9</f>
        <v>Unidade</v>
      </c>
      <c r="D10" s="228" t="n">
        <v>1</v>
      </c>
      <c r="E10" s="225"/>
      <c r="F10" s="225"/>
      <c r="G10" s="225"/>
      <c r="H10" s="215"/>
      <c r="I10" s="215"/>
    </row>
    <row r="11" s="216" customFormat="true" ht="28.5" hidden="false" customHeight="true" outlineLevel="0" collapsed="false">
      <c r="A11" s="217" t="s">
        <v>177</v>
      </c>
      <c r="B11" s="229" t="s">
        <v>85</v>
      </c>
      <c r="C11" s="230" t="s">
        <v>86</v>
      </c>
      <c r="D11" s="231" t="n">
        <f aca="false">Composição!H9</f>
        <v>0.2048</v>
      </c>
      <c r="E11" s="229" t="s">
        <v>178</v>
      </c>
      <c r="F11" s="229"/>
      <c r="G11" s="229"/>
      <c r="H11" s="215"/>
      <c r="I11" s="215"/>
    </row>
    <row r="12" s="216" customFormat="true" ht="28.5" hidden="false" customHeight="true" outlineLevel="0" collapsed="false">
      <c r="A12" s="217" t="s">
        <v>179</v>
      </c>
      <c r="B12" s="229" t="s">
        <v>87</v>
      </c>
      <c r="C12" s="230" t="s">
        <v>88</v>
      </c>
      <c r="D12" s="231" t="n">
        <f aca="false">Composição!H10</f>
        <v>0.4872</v>
      </c>
      <c r="E12" s="229" t="s">
        <v>178</v>
      </c>
      <c r="F12" s="229"/>
      <c r="G12" s="229"/>
      <c r="H12" s="215"/>
      <c r="I12" s="215"/>
    </row>
    <row r="13" s="216" customFormat="true" ht="12.75" hidden="false" customHeight="true" outlineLevel="0" collapsed="false">
      <c r="A13" s="217" t="s">
        <v>180</v>
      </c>
      <c r="B13" s="229" t="s">
        <v>89</v>
      </c>
      <c r="C13" s="230" t="s">
        <v>90</v>
      </c>
      <c r="D13" s="231" t="n">
        <f aca="false">Composição!H11</f>
        <v>0.6922</v>
      </c>
      <c r="E13" s="229" t="s">
        <v>178</v>
      </c>
      <c r="F13" s="229"/>
      <c r="G13" s="229"/>
      <c r="H13" s="215"/>
      <c r="I13" s="215"/>
    </row>
    <row r="14" s="216" customFormat="true" ht="12.75" hidden="false" customHeight="true" outlineLevel="0" collapsed="false">
      <c r="A14" s="217" t="s">
        <v>139</v>
      </c>
      <c r="B14" s="229" t="s">
        <v>89</v>
      </c>
      <c r="C14" s="230" t="s">
        <v>90</v>
      </c>
      <c r="D14" s="231" t="n">
        <f aca="false">Composição!H12</f>
        <v>0.6922</v>
      </c>
      <c r="E14" s="229" t="s">
        <v>178</v>
      </c>
      <c r="F14" s="229"/>
      <c r="G14" s="229"/>
      <c r="H14" s="215"/>
      <c r="I14" s="215"/>
    </row>
    <row r="15" s="216" customFormat="true" ht="16.5" hidden="false" customHeight="false" outlineLevel="0" collapsed="false">
      <c r="A15" s="221" t="s">
        <v>30</v>
      </c>
      <c r="B15" s="226" t="s">
        <v>93</v>
      </c>
      <c r="C15" s="232" t="s">
        <v>14</v>
      </c>
      <c r="D15" s="228" t="n">
        <v>1</v>
      </c>
      <c r="E15" s="233"/>
      <c r="F15" s="233"/>
      <c r="G15" s="233"/>
      <c r="H15" s="215"/>
      <c r="I15" s="215"/>
    </row>
    <row r="16" s="216" customFormat="true" ht="27.75" hidden="false" customHeight="true" outlineLevel="0" collapsed="false">
      <c r="A16" s="217" t="s">
        <v>107</v>
      </c>
      <c r="B16" s="229" t="s">
        <v>85</v>
      </c>
      <c r="C16" s="230" t="s">
        <v>86</v>
      </c>
      <c r="D16" s="231" t="n">
        <f aca="false">D9/((8-10/35)/D13)*(10/35)/D9</f>
        <v>0.025637037037037</v>
      </c>
      <c r="E16" s="229" t="s">
        <v>181</v>
      </c>
      <c r="F16" s="229"/>
      <c r="G16" s="229"/>
      <c r="H16" s="215"/>
      <c r="I16" s="215"/>
    </row>
    <row r="17" s="216" customFormat="true" ht="28.5" hidden="false" customHeight="true" outlineLevel="0" collapsed="false">
      <c r="A17" s="217" t="s">
        <v>109</v>
      </c>
      <c r="B17" s="229" t="s">
        <v>94</v>
      </c>
      <c r="C17" s="230" t="s">
        <v>86</v>
      </c>
      <c r="D17" s="231" t="n">
        <f aca="false">D9/((8-10/35)/D14)*(10/35)/D9</f>
        <v>0.025637037037037</v>
      </c>
      <c r="E17" s="229" t="s">
        <v>181</v>
      </c>
      <c r="F17" s="229"/>
      <c r="G17" s="229"/>
      <c r="H17" s="215"/>
      <c r="I17" s="215"/>
    </row>
    <row r="18" s="216" customFormat="true" ht="12.8" hidden="false" customHeight="false" outlineLevel="0" collapsed="false">
      <c r="A18" s="221" t="s">
        <v>33</v>
      </c>
      <c r="B18" s="226" t="s">
        <v>96</v>
      </c>
      <c r="C18" s="232"/>
      <c r="D18" s="228" t="n">
        <v>1</v>
      </c>
      <c r="E18" s="234"/>
      <c r="F18" s="234"/>
      <c r="G18" s="234"/>
      <c r="H18" s="215"/>
      <c r="I18" s="215"/>
    </row>
    <row r="19" s="216" customFormat="true" ht="21.75" hidden="false" customHeight="true" outlineLevel="0" collapsed="false">
      <c r="A19" s="217" t="s">
        <v>116</v>
      </c>
      <c r="B19" s="229" t="s">
        <v>97</v>
      </c>
      <c r="C19" s="230" t="s">
        <v>98</v>
      </c>
      <c r="D19" s="235" t="n">
        <f aca="false">0.2*2*8</f>
        <v>3.2</v>
      </c>
      <c r="E19" s="229" t="s">
        <v>182</v>
      </c>
      <c r="F19" s="229"/>
      <c r="G19" s="229"/>
      <c r="H19" s="215"/>
      <c r="I19" s="215"/>
    </row>
    <row r="20" s="216" customFormat="true" ht="14.25" hidden="false" customHeight="false" outlineLevel="0" collapsed="false">
      <c r="A20" s="236"/>
      <c r="B20" s="236"/>
      <c r="C20" s="236"/>
      <c r="D20" s="236"/>
      <c r="E20" s="237"/>
      <c r="F20" s="237"/>
      <c r="G20" s="237"/>
    </row>
    <row r="21" s="216" customFormat="true" ht="14.9" hidden="false" customHeight="false" outlineLevel="0" collapsed="false">
      <c r="A21" s="221" t="n">
        <v>2</v>
      </c>
      <c r="B21" s="222" t="s">
        <v>183</v>
      </c>
      <c r="C21" s="223" t="s">
        <v>14</v>
      </c>
      <c r="D21" s="224" t="n">
        <v>1</v>
      </c>
      <c r="E21" s="237"/>
      <c r="F21" s="237"/>
      <c r="G21" s="237"/>
      <c r="H21" s="215"/>
      <c r="I21" s="215"/>
    </row>
    <row r="22" s="216" customFormat="true" ht="14.9" hidden="false" customHeight="false" outlineLevel="0" collapsed="false">
      <c r="A22" s="221" t="s">
        <v>43</v>
      </c>
      <c r="B22" s="226" t="s">
        <v>184</v>
      </c>
      <c r="C22" s="232" t="str">
        <f aca="false">C21</f>
        <v>Unidade</v>
      </c>
      <c r="D22" s="228" t="n">
        <v>1</v>
      </c>
      <c r="E22" s="237"/>
      <c r="F22" s="237"/>
      <c r="G22" s="237"/>
      <c r="H22" s="215"/>
      <c r="I22" s="215"/>
    </row>
    <row r="23" s="216" customFormat="true" ht="27.75" hidden="false" customHeight="true" outlineLevel="0" collapsed="false">
      <c r="A23" s="217" t="s">
        <v>135</v>
      </c>
      <c r="B23" s="229" t="s">
        <v>85</v>
      </c>
      <c r="C23" s="230" t="s">
        <v>86</v>
      </c>
      <c r="D23" s="231" t="n">
        <f aca="false">Composição!H31</f>
        <v>0.40949576</v>
      </c>
      <c r="E23" s="229" t="s">
        <v>185</v>
      </c>
      <c r="F23" s="229"/>
      <c r="G23" s="229"/>
      <c r="H23" s="215"/>
      <c r="I23" s="215"/>
    </row>
    <row r="24" s="216" customFormat="true" ht="27.75" hidden="false" customHeight="true" outlineLevel="0" collapsed="false">
      <c r="A24" s="217" t="s">
        <v>137</v>
      </c>
      <c r="B24" s="229" t="s">
        <v>87</v>
      </c>
      <c r="C24" s="230" t="s">
        <v>88</v>
      </c>
      <c r="D24" s="231" t="n">
        <f aca="false">Composição!H32</f>
        <v>1.7502</v>
      </c>
      <c r="E24" s="229" t="s">
        <v>185</v>
      </c>
      <c r="F24" s="229"/>
      <c r="G24" s="229"/>
      <c r="H24" s="215"/>
      <c r="I24" s="215"/>
    </row>
    <row r="25" s="216" customFormat="true" ht="12.75" hidden="false" customHeight="true" outlineLevel="0" collapsed="false">
      <c r="A25" s="217" t="s">
        <v>139</v>
      </c>
      <c r="B25" s="229" t="s">
        <v>89</v>
      </c>
      <c r="C25" s="230" t="s">
        <v>90</v>
      </c>
      <c r="D25" s="231" t="n">
        <f aca="false">Composição!H33</f>
        <v>2.1598</v>
      </c>
      <c r="E25" s="229" t="s">
        <v>185</v>
      </c>
      <c r="F25" s="229"/>
      <c r="G25" s="229"/>
      <c r="H25" s="215"/>
      <c r="I25" s="215"/>
    </row>
    <row r="26" s="216" customFormat="true" ht="12.75" hidden="false" customHeight="true" outlineLevel="0" collapsed="false">
      <c r="A26" s="217" t="s">
        <v>186</v>
      </c>
      <c r="B26" s="229" t="s">
        <v>91</v>
      </c>
      <c r="C26" s="230" t="s">
        <v>90</v>
      </c>
      <c r="D26" s="231" t="n">
        <f aca="false">Composição!H34</f>
        <v>2.1598</v>
      </c>
      <c r="E26" s="229" t="s">
        <v>185</v>
      </c>
      <c r="F26" s="229"/>
      <c r="G26" s="229"/>
      <c r="H26" s="215"/>
      <c r="I26" s="215"/>
    </row>
    <row r="27" s="216" customFormat="true" ht="38.8" hidden="false" customHeight="true" outlineLevel="0" collapsed="false">
      <c r="A27" s="238"/>
      <c r="B27" s="239"/>
      <c r="C27" s="240"/>
      <c r="D27" s="241"/>
      <c r="E27" s="239"/>
      <c r="F27" s="239"/>
      <c r="G27" s="239"/>
      <c r="H27" s="215"/>
      <c r="I27" s="215"/>
    </row>
    <row r="28" s="216" customFormat="true" ht="14.9" hidden="false" customHeight="false" outlineLevel="0" collapsed="false">
      <c r="A28" s="221" t="s">
        <v>46</v>
      </c>
      <c r="B28" s="226" t="s">
        <v>93</v>
      </c>
      <c r="C28" s="232" t="s">
        <v>14</v>
      </c>
      <c r="D28" s="228" t="n">
        <v>1</v>
      </c>
      <c r="E28" s="234"/>
      <c r="F28" s="234"/>
      <c r="G28" s="234"/>
      <c r="H28" s="215"/>
      <c r="I28" s="215"/>
    </row>
    <row r="29" s="216" customFormat="true" ht="27.75" hidden="false" customHeight="true" outlineLevel="0" collapsed="false">
      <c r="A29" s="217" t="s">
        <v>143</v>
      </c>
      <c r="B29" s="229" t="s">
        <v>85</v>
      </c>
      <c r="C29" s="230" t="s">
        <v>86</v>
      </c>
      <c r="D29" s="231" t="n">
        <f aca="false">1500/((8-10/35)/D25)*(10/35)/1500</f>
        <v>0.0799925925925926</v>
      </c>
      <c r="E29" s="229" t="s">
        <v>187</v>
      </c>
      <c r="F29" s="229"/>
      <c r="G29" s="229"/>
      <c r="H29" s="215"/>
      <c r="I29" s="215"/>
    </row>
    <row r="30" s="216" customFormat="true" ht="27.75" hidden="false" customHeight="true" outlineLevel="0" collapsed="false">
      <c r="A30" s="217" t="s">
        <v>145</v>
      </c>
      <c r="B30" s="229" t="s">
        <v>94</v>
      </c>
      <c r="C30" s="230" t="s">
        <v>86</v>
      </c>
      <c r="D30" s="231" t="n">
        <f aca="false">1500/((8-10/35)/D26)*(10/35)/1500</f>
        <v>0.0799925925925926</v>
      </c>
      <c r="E30" s="229" t="s">
        <v>187</v>
      </c>
      <c r="F30" s="229"/>
      <c r="G30" s="229"/>
      <c r="H30" s="215"/>
      <c r="I30" s="215"/>
    </row>
    <row r="31" s="216" customFormat="true" ht="12.8" hidden="false" customHeight="false" outlineLevel="0" collapsed="false">
      <c r="A31" s="221" t="s">
        <v>49</v>
      </c>
      <c r="B31" s="226" t="s">
        <v>96</v>
      </c>
      <c r="C31" s="232"/>
      <c r="D31" s="228" t="n">
        <v>1</v>
      </c>
      <c r="E31" s="234"/>
      <c r="F31" s="234"/>
      <c r="G31" s="234"/>
      <c r="H31" s="215"/>
      <c r="I31" s="215"/>
    </row>
    <row r="32" s="216" customFormat="true" ht="28.5" hidden="false" customHeight="true" outlineLevel="0" collapsed="false">
      <c r="A32" s="217" t="s">
        <v>150</v>
      </c>
      <c r="B32" s="229" t="s">
        <v>97</v>
      </c>
      <c r="C32" s="230" t="s">
        <v>98</v>
      </c>
      <c r="D32" s="235" t="n">
        <f aca="false">0.4*2*8</f>
        <v>6.4</v>
      </c>
      <c r="E32" s="229" t="s">
        <v>188</v>
      </c>
      <c r="F32" s="229"/>
      <c r="G32" s="229"/>
      <c r="H32" s="215"/>
      <c r="I32" s="215"/>
    </row>
    <row r="33" s="245" customFormat="true" ht="14.25" hidden="false" customHeight="false" outlineLevel="0" collapsed="false">
      <c r="A33" s="242"/>
      <c r="B33" s="243"/>
      <c r="C33" s="243"/>
      <c r="D33" s="244"/>
      <c r="E33" s="237"/>
      <c r="F33" s="237"/>
      <c r="G33" s="237"/>
      <c r="H33" s="215"/>
      <c r="I33" s="215"/>
      <c r="J33" s="216"/>
    </row>
    <row r="34" s="245" customFormat="true" ht="24.75" hidden="false" customHeight="false" outlineLevel="0" collapsed="false">
      <c r="A34" s="246" t="n">
        <v>3</v>
      </c>
      <c r="B34" s="247" t="s">
        <v>189</v>
      </c>
      <c r="C34" s="223" t="s">
        <v>14</v>
      </c>
      <c r="D34" s="224"/>
      <c r="E34" s="248"/>
      <c r="F34" s="248"/>
      <c r="G34" s="248"/>
      <c r="H34" s="215"/>
      <c r="I34" s="215"/>
      <c r="J34" s="216"/>
    </row>
    <row r="35" s="245" customFormat="true" ht="16.5" hidden="false" customHeight="false" outlineLevel="0" collapsed="false">
      <c r="A35" s="249" t="s">
        <v>190</v>
      </c>
      <c r="B35" s="226" t="s">
        <v>117</v>
      </c>
      <c r="C35" s="232" t="str">
        <f aca="false">C34</f>
        <v>Unidade</v>
      </c>
      <c r="D35" s="228" t="n">
        <v>1</v>
      </c>
      <c r="E35" s="225"/>
      <c r="F35" s="225"/>
      <c r="G35" s="225"/>
      <c r="H35" s="215"/>
      <c r="I35" s="215"/>
      <c r="J35" s="216"/>
    </row>
    <row r="36" s="245" customFormat="true" ht="27.75" hidden="false" customHeight="true" outlineLevel="0" collapsed="false">
      <c r="A36" s="250" t="s">
        <v>191</v>
      </c>
      <c r="B36" s="229" t="s">
        <v>85</v>
      </c>
      <c r="C36" s="230" t="s">
        <v>86</v>
      </c>
      <c r="D36" s="231" t="n">
        <v>1.2288</v>
      </c>
      <c r="E36" s="229" t="s">
        <v>192</v>
      </c>
      <c r="F36" s="229"/>
      <c r="G36" s="229"/>
      <c r="H36" s="215"/>
      <c r="I36" s="215"/>
      <c r="J36" s="216"/>
    </row>
    <row r="37" s="245" customFormat="true" ht="27.75" hidden="false" customHeight="true" outlineLevel="0" collapsed="false">
      <c r="A37" s="250" t="s">
        <v>193</v>
      </c>
      <c r="B37" s="229" t="s">
        <v>87</v>
      </c>
      <c r="C37" s="230" t="s">
        <v>88</v>
      </c>
      <c r="D37" s="231" t="n">
        <v>3.9902</v>
      </c>
      <c r="E37" s="229" t="s">
        <v>192</v>
      </c>
      <c r="F37" s="229"/>
      <c r="G37" s="229"/>
      <c r="H37" s="215"/>
      <c r="I37" s="215"/>
      <c r="J37" s="216"/>
    </row>
    <row r="38" s="245" customFormat="true" ht="12.75" hidden="false" customHeight="true" outlineLevel="0" collapsed="false">
      <c r="A38" s="250" t="s">
        <v>194</v>
      </c>
      <c r="B38" s="229" t="s">
        <v>89</v>
      </c>
      <c r="C38" s="230" t="s">
        <v>90</v>
      </c>
      <c r="D38" s="231" t="n">
        <v>5.219</v>
      </c>
      <c r="E38" s="229" t="s">
        <v>192</v>
      </c>
      <c r="F38" s="229"/>
      <c r="G38" s="229"/>
      <c r="H38" s="215"/>
      <c r="I38" s="215"/>
      <c r="J38" s="216"/>
    </row>
    <row r="39" s="245" customFormat="true" ht="12.75" hidden="false" customHeight="true" outlineLevel="0" collapsed="false">
      <c r="A39" s="250" t="s">
        <v>195</v>
      </c>
      <c r="B39" s="229" t="s">
        <v>91</v>
      </c>
      <c r="C39" s="230" t="s">
        <v>90</v>
      </c>
      <c r="D39" s="231" t="n">
        <v>5.219</v>
      </c>
      <c r="E39" s="229" t="s">
        <v>192</v>
      </c>
      <c r="F39" s="229"/>
      <c r="G39" s="229"/>
      <c r="H39" s="215"/>
      <c r="I39" s="215"/>
      <c r="J39" s="216"/>
    </row>
    <row r="40" s="245" customFormat="true" ht="14.9" hidden="false" customHeight="false" outlineLevel="0" collapsed="false">
      <c r="A40" s="249" t="s">
        <v>196</v>
      </c>
      <c r="B40" s="226" t="s">
        <v>93</v>
      </c>
      <c r="C40" s="232" t="s">
        <v>14</v>
      </c>
      <c r="D40" s="228" t="n">
        <v>1</v>
      </c>
      <c r="E40" s="234"/>
      <c r="F40" s="234"/>
      <c r="G40" s="234"/>
      <c r="H40" s="215"/>
      <c r="I40" s="215"/>
      <c r="J40" s="216"/>
    </row>
    <row r="41" s="216" customFormat="true" ht="28.45" hidden="false" customHeight="true" outlineLevel="0" collapsed="false">
      <c r="A41" s="250" t="s">
        <v>197</v>
      </c>
      <c r="B41" s="229" t="s">
        <v>85</v>
      </c>
      <c r="C41" s="230" t="s">
        <v>86</v>
      </c>
      <c r="D41" s="231" t="n">
        <f aca="false">120/((8-10/35)/D38)*(10/35)/120</f>
        <v>0.193296296296296</v>
      </c>
      <c r="E41" s="229" t="s">
        <v>198</v>
      </c>
      <c r="F41" s="229"/>
      <c r="G41" s="229"/>
      <c r="H41" s="215"/>
      <c r="I41" s="215"/>
    </row>
    <row r="42" s="216" customFormat="true" ht="28.45" hidden="false" customHeight="true" outlineLevel="0" collapsed="false">
      <c r="A42" s="250" t="s">
        <v>199</v>
      </c>
      <c r="B42" s="229" t="s">
        <v>94</v>
      </c>
      <c r="C42" s="230" t="s">
        <v>86</v>
      </c>
      <c r="D42" s="231" t="n">
        <f aca="false">120/((8-10/35)/D39)*(10/35)/120</f>
        <v>0.193296296296296</v>
      </c>
      <c r="E42" s="229" t="s">
        <v>198</v>
      </c>
      <c r="F42" s="229"/>
      <c r="G42" s="229"/>
      <c r="H42" s="215"/>
      <c r="I42" s="215"/>
    </row>
    <row r="43" s="216" customFormat="true" ht="14.25" hidden="false" customHeight="false" outlineLevel="0" collapsed="false">
      <c r="A43" s="249" t="s">
        <v>200</v>
      </c>
      <c r="B43" s="226" t="s">
        <v>96</v>
      </c>
      <c r="C43" s="232" t="s">
        <v>14</v>
      </c>
      <c r="D43" s="228" t="n">
        <v>1</v>
      </c>
      <c r="E43" s="233"/>
      <c r="F43" s="233"/>
      <c r="G43" s="233"/>
      <c r="H43" s="215"/>
      <c r="I43" s="215"/>
    </row>
    <row r="44" s="216" customFormat="true" ht="27.75" hidden="false" customHeight="true" outlineLevel="0" collapsed="false">
      <c r="A44" s="251" t="s">
        <v>201</v>
      </c>
      <c r="B44" s="229" t="s">
        <v>97</v>
      </c>
      <c r="C44" s="230" t="s">
        <v>98</v>
      </c>
      <c r="D44" s="235" t="n">
        <f aca="false">0.8*2*8</f>
        <v>12.8</v>
      </c>
      <c r="E44" s="229" t="s">
        <v>202</v>
      </c>
      <c r="F44" s="229"/>
      <c r="G44" s="229"/>
      <c r="H44" s="215"/>
      <c r="I44" s="215"/>
    </row>
    <row r="45" s="216" customFormat="true" ht="34.5" hidden="false" customHeight="true" outlineLevel="0" collapsed="false">
      <c r="A45" s="242"/>
      <c r="B45" s="243"/>
      <c r="C45" s="243"/>
      <c r="D45" s="244"/>
      <c r="E45" s="237"/>
      <c r="F45" s="237"/>
      <c r="G45" s="237"/>
      <c r="H45" s="215"/>
      <c r="I45" s="215"/>
    </row>
    <row r="46" s="216" customFormat="true" ht="14.9" hidden="false" customHeight="false" outlineLevel="0" collapsed="false">
      <c r="A46" s="221" t="n">
        <v>4</v>
      </c>
      <c r="B46" s="247" t="s">
        <v>203</v>
      </c>
      <c r="C46" s="223" t="s">
        <v>14</v>
      </c>
      <c r="D46" s="224" t="n">
        <v>1</v>
      </c>
      <c r="E46" s="237"/>
      <c r="F46" s="237"/>
      <c r="G46" s="237"/>
      <c r="H46" s="215"/>
      <c r="I46" s="215"/>
    </row>
    <row r="47" s="216" customFormat="true" ht="14.9" hidden="false" customHeight="false" outlineLevel="0" collapsed="false">
      <c r="A47" s="221" t="s">
        <v>204</v>
      </c>
      <c r="B47" s="226" t="s">
        <v>205</v>
      </c>
      <c r="C47" s="232" t="str">
        <f aca="false">C46</f>
        <v>Unidade</v>
      </c>
      <c r="D47" s="228" t="n">
        <v>1</v>
      </c>
      <c r="E47" s="237"/>
      <c r="F47" s="237"/>
      <c r="G47" s="237"/>
      <c r="H47" s="215"/>
      <c r="I47" s="215"/>
    </row>
    <row r="48" s="216" customFormat="true" ht="28.45" hidden="false" customHeight="true" outlineLevel="0" collapsed="false">
      <c r="A48" s="217" t="s">
        <v>206</v>
      </c>
      <c r="B48" s="229" t="s">
        <v>85</v>
      </c>
      <c r="C48" s="230" t="s">
        <v>86</v>
      </c>
      <c r="D48" s="231" t="n">
        <v>1.6384</v>
      </c>
      <c r="E48" s="229" t="s">
        <v>207</v>
      </c>
      <c r="F48" s="229"/>
      <c r="G48" s="229"/>
      <c r="H48" s="215"/>
      <c r="I48" s="215"/>
    </row>
    <row r="49" s="216" customFormat="true" ht="28.45" hidden="false" customHeight="true" outlineLevel="0" collapsed="false">
      <c r="A49" s="217" t="s">
        <v>208</v>
      </c>
      <c r="B49" s="229" t="s">
        <v>87</v>
      </c>
      <c r="C49" s="230" t="s">
        <v>88</v>
      </c>
      <c r="D49" s="231" t="n">
        <v>7.1581</v>
      </c>
      <c r="E49" s="229" t="s">
        <v>207</v>
      </c>
      <c r="F49" s="229"/>
      <c r="G49" s="229"/>
      <c r="H49" s="215"/>
      <c r="I49" s="215"/>
    </row>
    <row r="50" s="216" customFormat="true" ht="14.25" hidden="false" customHeight="true" outlineLevel="0" collapsed="false">
      <c r="A50" s="217" t="s">
        <v>209</v>
      </c>
      <c r="B50" s="229" t="s">
        <v>89</v>
      </c>
      <c r="C50" s="230" t="s">
        <v>90</v>
      </c>
      <c r="D50" s="231" t="n">
        <f aca="false">8-10/35</f>
        <v>7.71428571428571</v>
      </c>
      <c r="E50" s="229" t="s">
        <v>210</v>
      </c>
      <c r="F50" s="229"/>
      <c r="G50" s="229"/>
      <c r="H50" s="215"/>
      <c r="I50" s="215"/>
    </row>
    <row r="51" s="216" customFormat="true" ht="14.25" hidden="false" customHeight="true" outlineLevel="0" collapsed="false">
      <c r="A51" s="217" t="s">
        <v>211</v>
      </c>
      <c r="B51" s="229" t="s">
        <v>91</v>
      </c>
      <c r="C51" s="230" t="s">
        <v>90</v>
      </c>
      <c r="D51" s="231" t="n">
        <f aca="false">8-10/35</f>
        <v>7.71428571428571</v>
      </c>
      <c r="E51" s="229" t="s">
        <v>210</v>
      </c>
      <c r="F51" s="229"/>
      <c r="G51" s="229"/>
      <c r="H51" s="215"/>
      <c r="I51" s="215"/>
    </row>
    <row r="52" s="216" customFormat="true" ht="14.9" hidden="false" customHeight="false" outlineLevel="0" collapsed="false">
      <c r="A52" s="221" t="s">
        <v>212</v>
      </c>
      <c r="B52" s="226" t="s">
        <v>93</v>
      </c>
      <c r="C52" s="232" t="s">
        <v>14</v>
      </c>
      <c r="D52" s="228" t="n">
        <v>1</v>
      </c>
      <c r="E52" s="233"/>
      <c r="F52" s="233"/>
      <c r="G52" s="233"/>
      <c r="H52" s="215"/>
      <c r="I52" s="215"/>
    </row>
    <row r="53" s="216" customFormat="true" ht="28.45" hidden="false" customHeight="true" outlineLevel="0" collapsed="false">
      <c r="A53" s="217" t="s">
        <v>213</v>
      </c>
      <c r="B53" s="229" t="s">
        <v>85</v>
      </c>
      <c r="C53" s="230" t="s">
        <v>86</v>
      </c>
      <c r="D53" s="231" t="n">
        <f aca="false">30/((8-10/35)/D50)*(10/35)/30</f>
        <v>0.285714285714286</v>
      </c>
      <c r="E53" s="229" t="s">
        <v>214</v>
      </c>
      <c r="F53" s="229"/>
      <c r="G53" s="229"/>
      <c r="H53" s="215"/>
      <c r="I53" s="215"/>
    </row>
    <row r="54" s="216" customFormat="true" ht="28.45" hidden="false" customHeight="true" outlineLevel="0" collapsed="false">
      <c r="A54" s="217" t="s">
        <v>215</v>
      </c>
      <c r="B54" s="229" t="s">
        <v>94</v>
      </c>
      <c r="C54" s="230" t="s">
        <v>86</v>
      </c>
      <c r="D54" s="231" t="n">
        <f aca="false">30/((8-10/35)/D51)*(10/35)/30</f>
        <v>0.285714285714286</v>
      </c>
      <c r="E54" s="229" t="s">
        <v>214</v>
      </c>
      <c r="F54" s="229"/>
      <c r="G54" s="229"/>
      <c r="H54" s="215"/>
      <c r="I54" s="215"/>
    </row>
    <row r="55" s="216" customFormat="true" ht="12.8" hidden="false" customHeight="false" outlineLevel="0" collapsed="false">
      <c r="A55" s="221" t="s">
        <v>216</v>
      </c>
      <c r="B55" s="226" t="s">
        <v>96</v>
      </c>
      <c r="C55" s="232"/>
      <c r="D55" s="228" t="n">
        <v>1</v>
      </c>
      <c r="E55" s="234"/>
      <c r="F55" s="234"/>
      <c r="G55" s="234"/>
      <c r="H55" s="215"/>
      <c r="I55" s="215"/>
    </row>
    <row r="56" s="216" customFormat="true" ht="28.45" hidden="false" customHeight="true" outlineLevel="0" collapsed="false">
      <c r="A56" s="217" t="s">
        <v>217</v>
      </c>
      <c r="B56" s="229" t="s">
        <v>97</v>
      </c>
      <c r="C56" s="230" t="s">
        <v>98</v>
      </c>
      <c r="D56" s="235" t="n">
        <f aca="false">1*2*8</f>
        <v>16</v>
      </c>
      <c r="E56" s="229" t="s">
        <v>218</v>
      </c>
      <c r="F56" s="229"/>
      <c r="G56" s="229"/>
      <c r="H56" s="215"/>
      <c r="I56" s="215"/>
    </row>
    <row r="57" s="216" customFormat="true" ht="12.8" hidden="false" customHeight="false" outlineLevel="0" collapsed="false">
      <c r="A57" s="242"/>
      <c r="B57" s="243"/>
      <c r="C57" s="243"/>
      <c r="D57" s="244"/>
      <c r="E57" s="237"/>
      <c r="F57" s="237"/>
      <c r="G57" s="237"/>
      <c r="H57" s="215"/>
      <c r="I57" s="215"/>
    </row>
    <row r="58" s="216" customFormat="true" ht="14.9" hidden="false" customHeight="false" outlineLevel="0" collapsed="false">
      <c r="A58" s="221" t="n">
        <v>5</v>
      </c>
      <c r="B58" s="247" t="s">
        <v>133</v>
      </c>
      <c r="C58" s="252" t="s">
        <v>14</v>
      </c>
      <c r="D58" s="253" t="n">
        <v>1</v>
      </c>
      <c r="E58" s="237"/>
      <c r="F58" s="237"/>
      <c r="G58" s="237"/>
      <c r="H58" s="215"/>
      <c r="I58" s="215"/>
    </row>
    <row r="59" s="216" customFormat="true" ht="12.75" hidden="false" customHeight="true" outlineLevel="0" collapsed="false">
      <c r="A59" s="221" t="s">
        <v>219</v>
      </c>
      <c r="B59" s="226" t="s">
        <v>220</v>
      </c>
      <c r="C59" s="254" t="s">
        <v>14</v>
      </c>
      <c r="D59" s="255" t="n">
        <v>1</v>
      </c>
      <c r="E59" s="256" t="s">
        <v>221</v>
      </c>
      <c r="F59" s="256"/>
      <c r="G59" s="256"/>
      <c r="H59" s="215"/>
      <c r="I59" s="215"/>
    </row>
    <row r="60" s="216" customFormat="true" ht="12.75" hidden="false" customHeight="true" outlineLevel="0" collapsed="false">
      <c r="A60" s="217" t="s">
        <v>222</v>
      </c>
      <c r="B60" s="257" t="s">
        <v>89</v>
      </c>
      <c r="C60" s="254" t="s">
        <v>90</v>
      </c>
      <c r="D60" s="231" t="n">
        <v>0.6921</v>
      </c>
      <c r="E60" s="256" t="s">
        <v>223</v>
      </c>
      <c r="F60" s="256"/>
      <c r="G60" s="256"/>
      <c r="H60" s="215"/>
      <c r="I60" s="215"/>
    </row>
    <row r="61" s="216" customFormat="true" ht="12.75" hidden="false" customHeight="true" outlineLevel="0" collapsed="false">
      <c r="A61" s="217" t="s">
        <v>224</v>
      </c>
      <c r="B61" s="257" t="s">
        <v>91</v>
      </c>
      <c r="C61" s="254" t="s">
        <v>90</v>
      </c>
      <c r="D61" s="231" t="n">
        <v>0.6921</v>
      </c>
      <c r="E61" s="256" t="s">
        <v>223</v>
      </c>
      <c r="F61" s="256"/>
      <c r="G61" s="256"/>
      <c r="H61" s="215"/>
      <c r="I61" s="215"/>
    </row>
    <row r="62" s="216" customFormat="true" ht="16.5" hidden="false" customHeight="false" outlineLevel="0" collapsed="false">
      <c r="A62" s="217" t="s">
        <v>225</v>
      </c>
      <c r="B62" s="226" t="s">
        <v>93</v>
      </c>
      <c r="C62" s="254" t="s">
        <v>14</v>
      </c>
      <c r="D62" s="258" t="n">
        <v>1</v>
      </c>
      <c r="E62" s="225"/>
      <c r="F62" s="225"/>
      <c r="G62" s="225"/>
      <c r="H62" s="215"/>
      <c r="I62" s="215"/>
    </row>
    <row r="63" s="216" customFormat="true" ht="28.5" hidden="false" customHeight="true" outlineLevel="0" collapsed="false">
      <c r="A63" s="217" t="s">
        <v>226</v>
      </c>
      <c r="B63" s="257" t="s">
        <v>94</v>
      </c>
      <c r="C63" s="254" t="s">
        <v>86</v>
      </c>
      <c r="D63" s="231" t="n">
        <f aca="false">D58/((8-10/35)/D60)*(10/35)/D58</f>
        <v>0.0256333333333333</v>
      </c>
      <c r="E63" s="256" t="s">
        <v>181</v>
      </c>
      <c r="F63" s="256"/>
      <c r="G63" s="256"/>
      <c r="H63" s="215"/>
      <c r="I63" s="215"/>
    </row>
    <row r="64" s="216" customFormat="true" ht="12.8" hidden="false" customHeight="false" outlineLevel="0" collapsed="false">
      <c r="A64" s="217" t="s">
        <v>227</v>
      </c>
      <c r="B64" s="226" t="s">
        <v>96</v>
      </c>
      <c r="C64" s="254" t="s">
        <v>14</v>
      </c>
      <c r="D64" s="258" t="n">
        <v>1</v>
      </c>
      <c r="E64" s="237"/>
      <c r="F64" s="237"/>
      <c r="G64" s="237"/>
      <c r="H64" s="215"/>
      <c r="I64" s="215"/>
    </row>
    <row r="65" s="216" customFormat="true" ht="14.25" hidden="false" customHeight="true" outlineLevel="0" collapsed="false">
      <c r="A65" s="217" t="s">
        <v>228</v>
      </c>
      <c r="B65" s="257" t="s">
        <v>97</v>
      </c>
      <c r="C65" s="259" t="s">
        <v>98</v>
      </c>
      <c r="D65" s="235" t="n">
        <f aca="false">0.2*2*8</f>
        <v>3.2</v>
      </c>
      <c r="E65" s="256" t="s">
        <v>229</v>
      </c>
      <c r="F65" s="256"/>
      <c r="G65" s="256"/>
      <c r="H65" s="215"/>
      <c r="I65" s="215"/>
    </row>
    <row r="66" s="216" customFormat="true" ht="12.8" hidden="false" customHeight="false" outlineLevel="0" collapsed="false">
      <c r="A66" s="236"/>
      <c r="B66" s="236"/>
      <c r="C66" s="236"/>
      <c r="D66" s="236"/>
      <c r="E66" s="260"/>
      <c r="F66" s="260"/>
      <c r="G66" s="260"/>
    </row>
    <row r="67" s="216" customFormat="true" ht="14.9" hidden="false" customHeight="false" outlineLevel="0" collapsed="false">
      <c r="A67" s="246" t="n">
        <v>6</v>
      </c>
      <c r="B67" s="261" t="s">
        <v>230</v>
      </c>
      <c r="C67" s="252" t="s">
        <v>14</v>
      </c>
      <c r="D67" s="253" t="n">
        <v>1</v>
      </c>
      <c r="E67" s="237"/>
      <c r="F67" s="237"/>
      <c r="G67" s="237"/>
      <c r="H67" s="215"/>
      <c r="I67" s="215"/>
    </row>
    <row r="68" s="216" customFormat="true" ht="14.25" hidden="false" customHeight="true" outlineLevel="0" collapsed="false">
      <c r="A68" s="249" t="s">
        <v>231</v>
      </c>
      <c r="B68" s="262" t="s">
        <v>232</v>
      </c>
      <c r="C68" s="254" t="s">
        <v>14</v>
      </c>
      <c r="D68" s="263" t="n">
        <v>1</v>
      </c>
      <c r="E68" s="256" t="s">
        <v>233</v>
      </c>
      <c r="F68" s="256"/>
      <c r="G68" s="256"/>
      <c r="H68" s="215"/>
      <c r="I68" s="215"/>
    </row>
    <row r="69" s="216" customFormat="true" ht="14.25" hidden="false" customHeight="true" outlineLevel="0" collapsed="false">
      <c r="A69" s="250" t="s">
        <v>234</v>
      </c>
      <c r="B69" s="257" t="s">
        <v>89</v>
      </c>
      <c r="C69" s="254" t="s">
        <v>90</v>
      </c>
      <c r="D69" s="231" t="n">
        <v>2</v>
      </c>
      <c r="E69" s="256" t="s">
        <v>235</v>
      </c>
      <c r="F69" s="256"/>
      <c r="G69" s="256"/>
      <c r="H69" s="215"/>
      <c r="I69" s="215"/>
    </row>
    <row r="70" s="216" customFormat="true" ht="14.25" hidden="false" customHeight="true" outlineLevel="0" collapsed="false">
      <c r="A70" s="250" t="s">
        <v>236</v>
      </c>
      <c r="B70" s="257" t="s">
        <v>91</v>
      </c>
      <c r="C70" s="254" t="s">
        <v>90</v>
      </c>
      <c r="D70" s="231" t="n">
        <v>2</v>
      </c>
      <c r="E70" s="256" t="s">
        <v>235</v>
      </c>
      <c r="F70" s="256"/>
      <c r="G70" s="256"/>
      <c r="H70" s="215"/>
      <c r="I70" s="215"/>
    </row>
    <row r="71" s="216" customFormat="true" ht="12.8" hidden="false" customHeight="false" outlineLevel="0" collapsed="false">
      <c r="A71" s="250" t="s">
        <v>237</v>
      </c>
      <c r="B71" s="262" t="s">
        <v>238</v>
      </c>
      <c r="C71" s="254" t="s">
        <v>14</v>
      </c>
      <c r="D71" s="263" t="n">
        <v>1</v>
      </c>
      <c r="E71" s="225"/>
      <c r="F71" s="225"/>
      <c r="G71" s="225"/>
      <c r="H71" s="215"/>
      <c r="I71" s="215"/>
    </row>
    <row r="72" s="216" customFormat="true" ht="28.45" hidden="false" customHeight="true" outlineLevel="0" collapsed="false">
      <c r="A72" s="250" t="s">
        <v>239</v>
      </c>
      <c r="B72" s="257" t="s">
        <v>94</v>
      </c>
      <c r="C72" s="254" t="s">
        <v>86</v>
      </c>
      <c r="D72" s="231" t="n">
        <f aca="false">D67/((8-10/35)/D69)*(10/35)/D67</f>
        <v>0.0740740740740741</v>
      </c>
      <c r="E72" s="256" t="s">
        <v>240</v>
      </c>
      <c r="F72" s="256"/>
      <c r="G72" s="256"/>
      <c r="H72" s="215"/>
      <c r="I72" s="215"/>
    </row>
    <row r="73" s="216" customFormat="true" ht="14.25" hidden="false" customHeight="false" outlineLevel="0" collapsed="false">
      <c r="A73" s="250" t="s">
        <v>241</v>
      </c>
      <c r="B73" s="262" t="s">
        <v>96</v>
      </c>
      <c r="C73" s="254" t="s">
        <v>14</v>
      </c>
      <c r="D73" s="263" t="n">
        <v>1</v>
      </c>
      <c r="E73" s="225"/>
      <c r="F73" s="225"/>
      <c r="G73" s="225"/>
      <c r="H73" s="215"/>
      <c r="I73" s="215"/>
    </row>
    <row r="74" s="216" customFormat="true" ht="14.25" hidden="false" customHeight="true" outlineLevel="0" collapsed="false">
      <c r="A74" s="251" t="s">
        <v>242</v>
      </c>
      <c r="B74" s="257" t="s">
        <v>97</v>
      </c>
      <c r="C74" s="259" t="s">
        <v>98</v>
      </c>
      <c r="D74" s="235" t="n">
        <f aca="false">0.4*2*8</f>
        <v>6.4</v>
      </c>
      <c r="E74" s="256" t="s">
        <v>243</v>
      </c>
      <c r="F74" s="256"/>
      <c r="G74" s="256"/>
      <c r="H74" s="215"/>
      <c r="I74" s="215"/>
    </row>
    <row r="75" s="216" customFormat="true" ht="12.8" hidden="false" customHeight="false" outlineLevel="0" collapsed="false">
      <c r="A75" s="236"/>
      <c r="B75" s="236"/>
      <c r="C75" s="236"/>
      <c r="D75" s="236"/>
      <c r="E75" s="260"/>
      <c r="F75" s="260"/>
      <c r="G75" s="260"/>
    </row>
    <row r="76" s="216" customFormat="true" ht="14.9" hidden="false" customHeight="false" outlineLevel="0" collapsed="false">
      <c r="A76" s="246" t="n">
        <v>7</v>
      </c>
      <c r="B76" s="261" t="s">
        <v>148</v>
      </c>
      <c r="C76" s="252" t="s">
        <v>14</v>
      </c>
      <c r="D76" s="253"/>
      <c r="E76" s="237"/>
      <c r="F76" s="237"/>
      <c r="G76" s="237"/>
      <c r="H76" s="215"/>
      <c r="I76" s="215"/>
    </row>
    <row r="77" s="216" customFormat="true" ht="14.9" hidden="false" customHeight="false" outlineLevel="0" collapsed="false">
      <c r="A77" s="249" t="s">
        <v>244</v>
      </c>
      <c r="B77" s="262" t="s">
        <v>148</v>
      </c>
      <c r="C77" s="254" t="s">
        <v>14</v>
      </c>
      <c r="D77" s="263" t="n">
        <v>1</v>
      </c>
      <c r="E77" s="264"/>
      <c r="F77" s="264"/>
      <c r="G77" s="264"/>
      <c r="H77" s="215"/>
      <c r="I77" s="215"/>
    </row>
    <row r="78" s="216" customFormat="true" ht="12.75" hidden="false" customHeight="true" outlineLevel="0" collapsed="false">
      <c r="A78" s="250" t="s">
        <v>245</v>
      </c>
      <c r="B78" s="257" t="s">
        <v>89</v>
      </c>
      <c r="C78" s="254" t="s">
        <v>90</v>
      </c>
      <c r="D78" s="231" t="n">
        <v>5.219</v>
      </c>
      <c r="E78" s="256" t="s">
        <v>246</v>
      </c>
      <c r="F78" s="256"/>
      <c r="G78" s="256"/>
      <c r="H78" s="215"/>
      <c r="I78" s="215"/>
    </row>
    <row r="79" s="216" customFormat="true" ht="12.75" hidden="false" customHeight="true" outlineLevel="0" collapsed="false">
      <c r="A79" s="250" t="s">
        <v>247</v>
      </c>
      <c r="B79" s="257" t="s">
        <v>91</v>
      </c>
      <c r="C79" s="254" t="s">
        <v>90</v>
      </c>
      <c r="D79" s="231" t="n">
        <v>5.219</v>
      </c>
      <c r="E79" s="256" t="s">
        <v>248</v>
      </c>
      <c r="F79" s="256"/>
      <c r="G79" s="256"/>
      <c r="H79" s="215"/>
      <c r="I79" s="215"/>
    </row>
    <row r="80" s="216" customFormat="true" ht="14.9" hidden="false" customHeight="false" outlineLevel="0" collapsed="false">
      <c r="A80" s="250" t="s">
        <v>249</v>
      </c>
      <c r="B80" s="262" t="s">
        <v>93</v>
      </c>
      <c r="C80" s="254" t="s">
        <v>14</v>
      </c>
      <c r="D80" s="263" t="n">
        <v>1</v>
      </c>
      <c r="E80" s="225"/>
      <c r="F80" s="225"/>
      <c r="G80" s="225"/>
      <c r="H80" s="215"/>
      <c r="I80" s="215"/>
    </row>
    <row r="81" s="216" customFormat="true" ht="28.45" hidden="false" customHeight="true" outlineLevel="0" collapsed="false">
      <c r="A81" s="250" t="s">
        <v>250</v>
      </c>
      <c r="B81" s="257" t="s">
        <v>94</v>
      </c>
      <c r="C81" s="254" t="s">
        <v>86</v>
      </c>
      <c r="D81" s="231" t="n">
        <f aca="false">80/((8-10/35)/D78)*(10/35)/80</f>
        <v>0.193296296296296</v>
      </c>
      <c r="E81" s="256" t="s">
        <v>251</v>
      </c>
      <c r="F81" s="256"/>
      <c r="G81" s="256"/>
      <c r="H81" s="215"/>
      <c r="I81" s="215"/>
    </row>
    <row r="82" s="216" customFormat="true" ht="12.8" hidden="false" customHeight="false" outlineLevel="0" collapsed="false">
      <c r="A82" s="250" t="s">
        <v>252</v>
      </c>
      <c r="B82" s="262" t="s">
        <v>96</v>
      </c>
      <c r="C82" s="254" t="s">
        <v>14</v>
      </c>
      <c r="D82" s="263" t="n">
        <v>1</v>
      </c>
      <c r="E82" s="225"/>
      <c r="F82" s="225"/>
      <c r="G82" s="225"/>
      <c r="H82" s="215"/>
      <c r="I82" s="215"/>
    </row>
    <row r="83" s="216" customFormat="true" ht="28.45" hidden="false" customHeight="true" outlineLevel="0" collapsed="false">
      <c r="A83" s="251" t="s">
        <v>253</v>
      </c>
      <c r="B83" s="257" t="s">
        <v>97</v>
      </c>
      <c r="C83" s="259" t="s">
        <v>98</v>
      </c>
      <c r="D83" s="235" t="n">
        <f aca="false">0.8*2*8</f>
        <v>12.8</v>
      </c>
      <c r="E83" s="256" t="s">
        <v>254</v>
      </c>
      <c r="F83" s="256"/>
      <c r="G83" s="256"/>
      <c r="H83" s="215"/>
      <c r="I83" s="215"/>
    </row>
    <row r="84" s="216" customFormat="true" ht="12.8" hidden="false" customHeight="false" outlineLevel="0" collapsed="false">
      <c r="A84" s="242"/>
      <c r="B84" s="243"/>
      <c r="C84" s="243"/>
      <c r="D84" s="265"/>
      <c r="E84" s="237"/>
      <c r="F84" s="237"/>
      <c r="G84" s="237"/>
      <c r="H84" s="215"/>
      <c r="I84" s="215"/>
    </row>
    <row r="85" s="216" customFormat="true" ht="14.9" hidden="false" customHeight="false" outlineLevel="0" collapsed="false">
      <c r="A85" s="246" t="n">
        <v>8</v>
      </c>
      <c r="B85" s="261" t="s">
        <v>155</v>
      </c>
      <c r="C85" s="252" t="s">
        <v>14</v>
      </c>
      <c r="D85" s="253" t="n">
        <v>1</v>
      </c>
      <c r="E85" s="237"/>
      <c r="F85" s="237"/>
      <c r="G85" s="237"/>
      <c r="H85" s="215"/>
      <c r="I85" s="215"/>
    </row>
    <row r="86" s="216" customFormat="true" ht="14.9" hidden="false" customHeight="false" outlineLevel="0" collapsed="false">
      <c r="A86" s="249" t="s">
        <v>255</v>
      </c>
      <c r="B86" s="262" t="s">
        <v>148</v>
      </c>
      <c r="C86" s="254" t="s">
        <v>14</v>
      </c>
      <c r="D86" s="266"/>
      <c r="E86" s="237"/>
      <c r="F86" s="237"/>
      <c r="G86" s="237"/>
      <c r="H86" s="215"/>
      <c r="I86" s="215"/>
    </row>
    <row r="87" s="216" customFormat="true" ht="14.25" hidden="false" customHeight="true" outlineLevel="0" collapsed="false">
      <c r="A87" s="250" t="s">
        <v>256</v>
      </c>
      <c r="B87" s="257" t="s">
        <v>89</v>
      </c>
      <c r="C87" s="230" t="s">
        <v>90</v>
      </c>
      <c r="D87" s="231" t="n">
        <f aca="false">8-10/35</f>
        <v>7.71428571428571</v>
      </c>
      <c r="E87" s="256" t="s">
        <v>210</v>
      </c>
      <c r="F87" s="256"/>
      <c r="G87" s="256"/>
      <c r="H87" s="215"/>
      <c r="I87" s="215"/>
    </row>
    <row r="88" s="216" customFormat="true" ht="14.25" hidden="false" customHeight="true" outlineLevel="0" collapsed="false">
      <c r="A88" s="250" t="s">
        <v>257</v>
      </c>
      <c r="B88" s="257" t="s">
        <v>91</v>
      </c>
      <c r="C88" s="230" t="s">
        <v>90</v>
      </c>
      <c r="D88" s="231" t="n">
        <f aca="false">8-10/35</f>
        <v>7.71428571428571</v>
      </c>
      <c r="E88" s="256" t="s">
        <v>210</v>
      </c>
      <c r="F88" s="256"/>
      <c r="G88" s="256"/>
      <c r="H88" s="215"/>
      <c r="I88" s="215"/>
    </row>
    <row r="89" s="216" customFormat="true" ht="14.9" hidden="false" customHeight="false" outlineLevel="0" collapsed="false">
      <c r="A89" s="250" t="s">
        <v>258</v>
      </c>
      <c r="B89" s="262" t="s">
        <v>93</v>
      </c>
      <c r="C89" s="267" t="s">
        <v>14</v>
      </c>
      <c r="D89" s="258"/>
      <c r="E89" s="237"/>
      <c r="F89" s="237"/>
      <c r="G89" s="237"/>
      <c r="H89" s="215"/>
      <c r="I89" s="215"/>
    </row>
    <row r="90" s="216" customFormat="true" ht="28.5" hidden="false" customHeight="true" outlineLevel="0" collapsed="false">
      <c r="A90" s="250" t="s">
        <v>259</v>
      </c>
      <c r="B90" s="257" t="s">
        <v>94</v>
      </c>
      <c r="C90" s="230" t="s">
        <v>86</v>
      </c>
      <c r="D90" s="231" t="n">
        <f aca="false">D85/((8-10/35)/D87)*(10/35)/D85</f>
        <v>0.285714285714286</v>
      </c>
      <c r="E90" s="256" t="s">
        <v>260</v>
      </c>
      <c r="F90" s="256"/>
      <c r="G90" s="256"/>
      <c r="H90" s="215"/>
      <c r="I90" s="215"/>
    </row>
    <row r="91" s="216" customFormat="true" ht="12.8" hidden="false" customHeight="false" outlineLevel="0" collapsed="false">
      <c r="A91" s="250" t="s">
        <v>261</v>
      </c>
      <c r="B91" s="262" t="s">
        <v>96</v>
      </c>
      <c r="C91" s="230"/>
      <c r="D91" s="231"/>
      <c r="E91" s="237"/>
      <c r="F91" s="237"/>
      <c r="G91" s="237"/>
      <c r="H91" s="215"/>
      <c r="I91" s="215"/>
    </row>
    <row r="92" s="216" customFormat="true" ht="27.75" hidden="false" customHeight="true" outlineLevel="0" collapsed="false">
      <c r="A92" s="251" t="s">
        <v>262</v>
      </c>
      <c r="B92" s="257" t="s">
        <v>97</v>
      </c>
      <c r="C92" s="230" t="s">
        <v>98</v>
      </c>
      <c r="D92" s="235" t="n">
        <f aca="false">1*2*8</f>
        <v>16</v>
      </c>
      <c r="E92" s="256" t="s">
        <v>254</v>
      </c>
      <c r="F92" s="256"/>
      <c r="G92" s="256"/>
      <c r="H92" s="215"/>
      <c r="I92" s="215"/>
    </row>
    <row r="93" s="216" customFormat="true" ht="72.55" hidden="false" customHeight="true" outlineLevel="0" collapsed="false">
      <c r="A93" s="242"/>
      <c r="B93" s="268"/>
      <c r="C93" s="269"/>
      <c r="D93" s="269"/>
      <c r="E93" s="268"/>
      <c r="F93" s="243"/>
      <c r="G93" s="243"/>
      <c r="H93" s="22"/>
      <c r="I93" s="22"/>
    </row>
    <row r="94" s="216" customFormat="true" ht="13.8" hidden="false" customHeight="false" outlineLevel="0" collapsed="false">
      <c r="A94" s="242"/>
      <c r="B94" s="195" t="s">
        <v>60</v>
      </c>
      <c r="C94" s="243"/>
      <c r="D94" s="270"/>
      <c r="E94" s="77" t="s">
        <v>61</v>
      </c>
      <c r="F94" s="77"/>
      <c r="G94" s="77"/>
      <c r="H94" s="77"/>
      <c r="I94" s="22"/>
      <c r="J94" s="22"/>
    </row>
    <row r="95" s="215" customFormat="true" ht="11.25" hidden="false" customHeight="true" outlineLevel="0" collapsed="false">
      <c r="A95" s="242"/>
      <c r="B95" s="79" t="s">
        <v>62</v>
      </c>
      <c r="C95" s="271"/>
      <c r="D95" s="272"/>
      <c r="E95" s="79" t="s">
        <v>63</v>
      </c>
      <c r="F95" s="80"/>
      <c r="G95" s="80"/>
      <c r="H95" s="80"/>
      <c r="I95" s="22"/>
      <c r="J95" s="216"/>
    </row>
    <row r="96" s="216" customFormat="true" ht="10.5" hidden="false" customHeight="true" outlineLevel="0" collapsed="false">
      <c r="A96" s="242"/>
      <c r="B96" s="79" t="s">
        <v>64</v>
      </c>
      <c r="C96" s="271"/>
      <c r="D96" s="271"/>
      <c r="E96" s="79" t="s">
        <v>65</v>
      </c>
      <c r="F96" s="236"/>
      <c r="G96" s="236"/>
      <c r="H96" s="22"/>
      <c r="I96" s="22"/>
    </row>
    <row r="97" s="216" customFormat="true" ht="11.25" hidden="false" customHeight="true" outlineLevel="0" collapsed="false">
      <c r="A97" s="242"/>
      <c r="B97" s="273"/>
      <c r="C97" s="265"/>
      <c r="D97" s="265"/>
      <c r="E97" s="265"/>
      <c r="F97" s="236"/>
      <c r="G97" s="236"/>
      <c r="H97" s="22"/>
      <c r="I97" s="22"/>
      <c r="J97" s="3"/>
    </row>
    <row r="98" customFormat="false" ht="33" hidden="false" customHeight="true" outlineLevel="0" collapsed="false">
      <c r="A98" s="242"/>
      <c r="B98" s="243"/>
      <c r="C98" s="243"/>
      <c r="D98" s="265"/>
      <c r="E98" s="243"/>
      <c r="F98" s="243"/>
      <c r="G98" s="243"/>
      <c r="H98" s="22"/>
      <c r="I98" s="22"/>
    </row>
    <row r="99" customFormat="false" ht="33" hidden="false" customHeight="true" outlineLevel="0" collapsed="false">
      <c r="A99" s="242"/>
      <c r="B99" s="243"/>
      <c r="C99" s="243"/>
      <c r="D99" s="265"/>
      <c r="E99" s="243"/>
      <c r="F99" s="243"/>
      <c r="G99" s="243"/>
      <c r="H99" s="22"/>
      <c r="I99" s="22"/>
    </row>
    <row r="100" customFormat="false" ht="33" hidden="false" customHeight="true" outlineLevel="0" collapsed="false">
      <c r="A100" s="242"/>
      <c r="B100" s="243"/>
      <c r="C100" s="243"/>
      <c r="D100" s="265"/>
      <c r="E100" s="243"/>
      <c r="F100" s="243"/>
      <c r="G100" s="243"/>
      <c r="H100" s="22"/>
      <c r="I100" s="22"/>
    </row>
    <row r="101" customFormat="false" ht="33" hidden="false" customHeight="true" outlineLevel="0" collapsed="false">
      <c r="A101" s="242"/>
      <c r="B101" s="243"/>
      <c r="C101" s="243"/>
      <c r="D101" s="265"/>
      <c r="E101" s="243"/>
      <c r="F101" s="243"/>
      <c r="G101" s="243"/>
      <c r="H101" s="22"/>
      <c r="I101" s="22"/>
    </row>
    <row r="102" customFormat="false" ht="33" hidden="false" customHeight="true" outlineLevel="0" collapsed="false">
      <c r="A102" s="242"/>
      <c r="B102" s="243"/>
      <c r="C102" s="243"/>
      <c r="D102" s="265"/>
      <c r="E102" s="243"/>
      <c r="F102" s="243"/>
      <c r="G102" s="243"/>
      <c r="H102" s="22"/>
      <c r="I102" s="22"/>
    </row>
    <row r="103" customFormat="false" ht="33" hidden="false" customHeight="true" outlineLevel="0" collapsed="false">
      <c r="A103" s="242"/>
      <c r="B103" s="243"/>
      <c r="C103" s="243"/>
      <c r="D103" s="265"/>
      <c r="E103" s="243"/>
      <c r="F103" s="243"/>
      <c r="G103" s="243"/>
      <c r="H103" s="22"/>
      <c r="I103" s="22"/>
    </row>
    <row r="104" customFormat="false" ht="33" hidden="false" customHeight="true" outlineLevel="0" collapsed="false">
      <c r="A104" s="242"/>
      <c r="B104" s="243"/>
      <c r="C104" s="243"/>
      <c r="D104" s="265"/>
      <c r="E104" s="243"/>
      <c r="F104" s="243"/>
      <c r="G104" s="243"/>
      <c r="H104" s="22"/>
      <c r="I104" s="22"/>
    </row>
    <row r="105" customFormat="false" ht="33" hidden="false" customHeight="true" outlineLevel="0" collapsed="false">
      <c r="A105" s="242"/>
      <c r="B105" s="243"/>
      <c r="C105" s="243"/>
      <c r="D105" s="265"/>
      <c r="E105" s="243"/>
      <c r="F105" s="243"/>
      <c r="G105" s="243"/>
      <c r="H105" s="22"/>
      <c r="I105" s="22"/>
    </row>
    <row r="106" customFormat="false" ht="33" hidden="false" customHeight="true" outlineLevel="0" collapsed="false">
      <c r="A106" s="242"/>
      <c r="B106" s="243"/>
      <c r="C106" s="243"/>
      <c r="D106" s="265"/>
      <c r="E106" s="243"/>
      <c r="F106" s="243"/>
      <c r="G106" s="243"/>
      <c r="H106" s="22"/>
      <c r="I106" s="22"/>
    </row>
    <row r="107" customFormat="false" ht="33" hidden="false" customHeight="true" outlineLevel="0" collapsed="false">
      <c r="A107" s="242"/>
      <c r="B107" s="243"/>
      <c r="C107" s="243"/>
      <c r="D107" s="265"/>
      <c r="E107" s="243"/>
      <c r="F107" s="243"/>
      <c r="G107" s="243"/>
      <c r="H107" s="22"/>
      <c r="I107" s="22"/>
    </row>
    <row r="108" customFormat="false" ht="33" hidden="false" customHeight="true" outlineLevel="0" collapsed="false">
      <c r="A108" s="242"/>
      <c r="B108" s="243"/>
      <c r="C108" s="243"/>
      <c r="D108" s="265"/>
      <c r="E108" s="243"/>
      <c r="F108" s="243"/>
      <c r="G108" s="243"/>
      <c r="H108" s="22"/>
      <c r="I108" s="22"/>
    </row>
    <row r="109" customFormat="false" ht="33" hidden="false" customHeight="true" outlineLevel="0" collapsed="false">
      <c r="A109" s="242"/>
      <c r="B109" s="243"/>
      <c r="C109" s="243"/>
      <c r="D109" s="265"/>
      <c r="E109" s="243"/>
      <c r="F109" s="243"/>
      <c r="G109" s="243"/>
      <c r="H109" s="22"/>
      <c r="I109" s="22"/>
    </row>
    <row r="110" customFormat="false" ht="33" hidden="false" customHeight="true" outlineLevel="0" collapsed="false">
      <c r="A110" s="242"/>
      <c r="B110" s="243"/>
      <c r="C110" s="243"/>
      <c r="D110" s="265"/>
      <c r="E110" s="243"/>
      <c r="F110" s="243"/>
      <c r="G110" s="243"/>
      <c r="H110" s="22"/>
      <c r="I110" s="22"/>
    </row>
    <row r="111" customFormat="false" ht="33" hidden="false" customHeight="true" outlineLevel="0" collapsed="false">
      <c r="A111" s="242"/>
      <c r="B111" s="243"/>
      <c r="C111" s="243"/>
      <c r="D111" s="265"/>
      <c r="E111" s="243"/>
      <c r="F111" s="243"/>
      <c r="G111" s="243"/>
      <c r="H111" s="22"/>
      <c r="I111" s="22"/>
    </row>
    <row r="112" customFormat="false" ht="33" hidden="false" customHeight="true" outlineLevel="0" collapsed="false">
      <c r="A112" s="242"/>
      <c r="B112" s="243"/>
      <c r="C112" s="243"/>
      <c r="D112" s="265"/>
      <c r="E112" s="243"/>
      <c r="F112" s="243"/>
      <c r="G112" s="243"/>
      <c r="H112" s="22"/>
      <c r="I112" s="22"/>
    </row>
    <row r="113" customFormat="false" ht="33" hidden="false" customHeight="true" outlineLevel="0" collapsed="false">
      <c r="A113" s="242"/>
      <c r="B113" s="243"/>
      <c r="C113" s="243"/>
      <c r="D113" s="265"/>
      <c r="E113" s="243"/>
      <c r="F113" s="243"/>
      <c r="G113" s="243"/>
      <c r="H113" s="22"/>
      <c r="I113" s="22"/>
    </row>
    <row r="114" customFormat="false" ht="33" hidden="false" customHeight="true" outlineLevel="0" collapsed="false">
      <c r="A114" s="242"/>
      <c r="B114" s="243"/>
      <c r="C114" s="243"/>
      <c r="D114" s="265"/>
      <c r="E114" s="243"/>
      <c r="F114" s="243"/>
      <c r="G114" s="243"/>
      <c r="H114" s="22"/>
      <c r="I114" s="22"/>
    </row>
    <row r="115" customFormat="false" ht="33" hidden="false" customHeight="true" outlineLevel="0" collapsed="false">
      <c r="A115" s="242"/>
      <c r="B115" s="243"/>
      <c r="C115" s="243"/>
      <c r="D115" s="265"/>
      <c r="E115" s="243"/>
      <c r="F115" s="243"/>
      <c r="G115" s="243"/>
      <c r="H115" s="22"/>
      <c r="I115" s="22"/>
    </row>
    <row r="116" customFormat="false" ht="33" hidden="false" customHeight="true" outlineLevel="0" collapsed="false">
      <c r="A116" s="274"/>
      <c r="B116" s="22"/>
      <c r="D116" s="53"/>
      <c r="E116" s="22"/>
      <c r="F116" s="22"/>
      <c r="G116" s="22"/>
      <c r="H116" s="22"/>
      <c r="I116" s="22"/>
    </row>
    <row r="117" customFormat="false" ht="33" hidden="false" customHeight="true" outlineLevel="0" collapsed="false">
      <c r="A117" s="274"/>
      <c r="B117" s="22"/>
      <c r="D117" s="53"/>
      <c r="E117" s="22"/>
      <c r="F117" s="22"/>
      <c r="G117" s="22"/>
      <c r="H117" s="22"/>
      <c r="I117" s="22"/>
    </row>
    <row r="118" customFormat="false" ht="33" hidden="false" customHeight="true" outlineLevel="0" collapsed="false">
      <c r="A118" s="274"/>
      <c r="B118" s="22"/>
      <c r="D118" s="53"/>
      <c r="E118" s="22"/>
      <c r="F118" s="22"/>
      <c r="G118" s="22"/>
      <c r="H118" s="22"/>
      <c r="I118" s="22"/>
    </row>
    <row r="119" customFormat="false" ht="33" hidden="false" customHeight="true" outlineLevel="0" collapsed="false">
      <c r="A119" s="274"/>
      <c r="B119" s="22"/>
      <c r="D119" s="53"/>
      <c r="E119" s="22"/>
      <c r="F119" s="22"/>
      <c r="G119" s="22"/>
      <c r="H119" s="22"/>
      <c r="I119" s="22"/>
    </row>
    <row r="120" customFormat="false" ht="33" hidden="false" customHeight="true" outlineLevel="0" collapsed="false">
      <c r="A120" s="274"/>
      <c r="B120" s="22"/>
      <c r="D120" s="53"/>
      <c r="E120" s="22"/>
      <c r="F120" s="22"/>
      <c r="G120" s="22"/>
      <c r="H120" s="22"/>
      <c r="I120" s="22"/>
    </row>
    <row r="121" customFormat="false" ht="33" hidden="false" customHeight="true" outlineLevel="0" collapsed="false">
      <c r="A121" s="274"/>
      <c r="B121" s="22"/>
      <c r="D121" s="53"/>
      <c r="E121" s="22"/>
      <c r="F121" s="22"/>
      <c r="G121" s="22"/>
      <c r="H121" s="22"/>
      <c r="I121" s="22"/>
    </row>
    <row r="122" customFormat="false" ht="33" hidden="false" customHeight="true" outlineLevel="0" collapsed="false">
      <c r="A122" s="274"/>
      <c r="B122" s="22"/>
      <c r="D122" s="53"/>
      <c r="E122" s="22"/>
      <c r="F122" s="22"/>
      <c r="G122" s="22"/>
      <c r="H122" s="22"/>
      <c r="I122" s="22"/>
    </row>
    <row r="123" customFormat="false" ht="33" hidden="false" customHeight="true" outlineLevel="0" collapsed="false">
      <c r="A123" s="274"/>
      <c r="B123" s="22"/>
      <c r="D123" s="53"/>
      <c r="E123" s="22"/>
      <c r="F123" s="22"/>
      <c r="G123" s="22"/>
      <c r="H123" s="22"/>
      <c r="I123" s="22"/>
    </row>
    <row r="124" customFormat="false" ht="33" hidden="false" customHeight="true" outlineLevel="0" collapsed="false">
      <c r="A124" s="274"/>
      <c r="B124" s="22"/>
      <c r="D124" s="53"/>
      <c r="E124" s="22"/>
      <c r="F124" s="22"/>
      <c r="G124" s="22"/>
      <c r="H124" s="22"/>
      <c r="I124" s="22"/>
    </row>
    <row r="125" customFormat="false" ht="33" hidden="false" customHeight="true" outlineLevel="0" collapsed="false">
      <c r="A125" s="274"/>
      <c r="B125" s="22"/>
      <c r="D125" s="53"/>
      <c r="E125" s="22"/>
      <c r="F125" s="22"/>
      <c r="G125" s="22"/>
      <c r="H125" s="22"/>
      <c r="I125" s="22"/>
    </row>
    <row r="126" customFormat="false" ht="33" hidden="false" customHeight="true" outlineLevel="0" collapsed="false">
      <c r="A126" s="274"/>
      <c r="B126" s="22"/>
      <c r="D126" s="53"/>
      <c r="E126" s="22"/>
      <c r="F126" s="22"/>
      <c r="G126" s="22"/>
      <c r="H126" s="22"/>
      <c r="I126" s="22"/>
    </row>
    <row r="127" customFormat="false" ht="33" hidden="false" customHeight="true" outlineLevel="0" collapsed="false">
      <c r="A127" s="274"/>
      <c r="B127" s="22"/>
      <c r="D127" s="53"/>
      <c r="E127" s="22"/>
      <c r="F127" s="22"/>
      <c r="G127" s="22"/>
      <c r="H127" s="22"/>
      <c r="I127" s="22"/>
    </row>
    <row r="128" customFormat="false" ht="33" hidden="false" customHeight="true" outlineLevel="0" collapsed="false">
      <c r="A128" s="274"/>
      <c r="B128" s="22"/>
      <c r="D128" s="53"/>
      <c r="E128" s="22"/>
      <c r="F128" s="22"/>
      <c r="G128" s="22"/>
      <c r="H128" s="22"/>
      <c r="I128" s="22"/>
    </row>
    <row r="129" customFormat="false" ht="33" hidden="false" customHeight="true" outlineLevel="0" collapsed="false">
      <c r="A129" s="274"/>
      <c r="B129" s="22"/>
      <c r="D129" s="53"/>
      <c r="E129" s="22"/>
      <c r="F129" s="22"/>
      <c r="G129" s="22"/>
      <c r="H129" s="22"/>
      <c r="I129" s="22"/>
    </row>
    <row r="130" customFormat="false" ht="33" hidden="false" customHeight="true" outlineLevel="0" collapsed="false">
      <c r="A130" s="274"/>
      <c r="B130" s="22"/>
      <c r="D130" s="53"/>
      <c r="E130" s="22"/>
      <c r="F130" s="22"/>
      <c r="G130" s="22"/>
      <c r="H130" s="22"/>
      <c r="I130" s="22"/>
    </row>
    <row r="131" customFormat="false" ht="33" hidden="false" customHeight="true" outlineLevel="0" collapsed="false">
      <c r="A131" s="274"/>
      <c r="B131" s="22"/>
      <c r="D131" s="53"/>
      <c r="E131" s="22"/>
      <c r="F131" s="22"/>
      <c r="G131" s="22"/>
      <c r="H131" s="22"/>
      <c r="I131" s="22"/>
    </row>
    <row r="132" customFormat="false" ht="33" hidden="false" customHeight="true" outlineLevel="0" collapsed="false">
      <c r="A132" s="274"/>
      <c r="B132" s="22"/>
      <c r="D132" s="53"/>
      <c r="E132" s="22"/>
      <c r="F132" s="22"/>
      <c r="G132" s="22"/>
      <c r="H132" s="22"/>
      <c r="I132" s="22"/>
    </row>
    <row r="133" customFormat="false" ht="33" hidden="false" customHeight="true" outlineLevel="0" collapsed="false">
      <c r="A133" s="274"/>
      <c r="B133" s="22"/>
      <c r="D133" s="53"/>
      <c r="E133" s="22"/>
      <c r="F133" s="22"/>
      <c r="G133" s="22"/>
      <c r="H133" s="22"/>
      <c r="I133" s="22"/>
    </row>
    <row r="134" customFormat="false" ht="33" hidden="false" customHeight="true" outlineLevel="0" collapsed="false">
      <c r="A134" s="274"/>
      <c r="B134" s="22"/>
      <c r="D134" s="53"/>
      <c r="E134" s="22"/>
      <c r="F134" s="22"/>
      <c r="G134" s="22"/>
      <c r="H134" s="22"/>
      <c r="I134" s="22"/>
    </row>
    <row r="135" customFormat="false" ht="33" hidden="false" customHeight="true" outlineLevel="0" collapsed="false">
      <c r="A135" s="274"/>
      <c r="B135" s="22"/>
      <c r="D135" s="53"/>
      <c r="E135" s="22"/>
      <c r="F135" s="22"/>
      <c r="G135" s="22"/>
      <c r="H135" s="22"/>
      <c r="I135" s="22"/>
    </row>
    <row r="136" customFormat="false" ht="33" hidden="false" customHeight="true" outlineLevel="0" collapsed="false">
      <c r="A136" s="274"/>
      <c r="B136" s="22"/>
      <c r="D136" s="53"/>
      <c r="E136" s="22"/>
      <c r="F136" s="22"/>
      <c r="G136" s="22"/>
      <c r="H136" s="22"/>
      <c r="I136" s="22"/>
    </row>
    <row r="137" customFormat="false" ht="33" hidden="false" customHeight="true" outlineLevel="0" collapsed="false">
      <c r="A137" s="274"/>
      <c r="B137" s="22"/>
      <c r="D137" s="53"/>
      <c r="E137" s="22"/>
      <c r="F137" s="22"/>
      <c r="G137" s="22"/>
      <c r="H137" s="22"/>
      <c r="I137" s="22"/>
    </row>
    <row r="138" customFormat="false" ht="33" hidden="false" customHeight="true" outlineLevel="0" collapsed="false">
      <c r="A138" s="274"/>
      <c r="B138" s="22"/>
      <c r="D138" s="53"/>
      <c r="E138" s="22"/>
      <c r="F138" s="22"/>
      <c r="G138" s="22"/>
      <c r="H138" s="22"/>
      <c r="I138" s="22"/>
    </row>
    <row r="139" customFormat="false" ht="33" hidden="false" customHeight="true" outlineLevel="0" collapsed="false">
      <c r="A139" s="274"/>
      <c r="B139" s="22"/>
      <c r="D139" s="53"/>
      <c r="E139" s="22"/>
      <c r="F139" s="22"/>
      <c r="G139" s="22"/>
      <c r="H139" s="22"/>
      <c r="I139" s="22"/>
    </row>
    <row r="140" customFormat="false" ht="33" hidden="false" customHeight="true" outlineLevel="0" collapsed="false">
      <c r="A140" s="274"/>
      <c r="B140" s="22"/>
      <c r="D140" s="53"/>
      <c r="E140" s="22"/>
      <c r="F140" s="22"/>
      <c r="G140" s="22"/>
      <c r="H140" s="22"/>
      <c r="I140" s="22"/>
    </row>
    <row r="141" customFormat="false" ht="33" hidden="false" customHeight="true" outlineLevel="0" collapsed="false">
      <c r="A141" s="274"/>
      <c r="B141" s="22"/>
      <c r="D141" s="53"/>
      <c r="E141" s="22"/>
      <c r="F141" s="22"/>
      <c r="G141" s="22"/>
      <c r="H141" s="22"/>
      <c r="I141" s="22"/>
    </row>
    <row r="142" customFormat="false" ht="33" hidden="false" customHeight="true" outlineLevel="0" collapsed="false">
      <c r="A142" s="274"/>
      <c r="B142" s="22"/>
      <c r="D142" s="53"/>
      <c r="E142" s="22"/>
      <c r="F142" s="22"/>
      <c r="G142" s="22"/>
      <c r="H142" s="22"/>
      <c r="I142" s="22"/>
    </row>
    <row r="143" customFormat="false" ht="33" hidden="false" customHeight="true" outlineLevel="0" collapsed="false">
      <c r="A143" s="274"/>
      <c r="B143" s="22"/>
      <c r="D143" s="53"/>
      <c r="E143" s="22"/>
      <c r="F143" s="22"/>
      <c r="G143" s="22"/>
      <c r="H143" s="22"/>
      <c r="I143" s="22"/>
    </row>
    <row r="144" customFormat="false" ht="33" hidden="false" customHeight="true" outlineLevel="0" collapsed="false">
      <c r="A144" s="274"/>
      <c r="B144" s="22"/>
      <c r="D144" s="53"/>
      <c r="E144" s="22"/>
      <c r="F144" s="22"/>
      <c r="G144" s="22"/>
      <c r="H144" s="22"/>
      <c r="I144" s="22"/>
    </row>
    <row r="145" customFormat="false" ht="33" hidden="false" customHeight="true" outlineLevel="0" collapsed="false">
      <c r="A145" s="274"/>
      <c r="B145" s="22"/>
      <c r="D145" s="53"/>
      <c r="E145" s="22"/>
      <c r="F145" s="22"/>
      <c r="G145" s="22"/>
      <c r="H145" s="22"/>
      <c r="I145" s="22"/>
    </row>
    <row r="146" customFormat="false" ht="33" hidden="false" customHeight="true" outlineLevel="0" collapsed="false">
      <c r="A146" s="274"/>
      <c r="B146" s="22"/>
      <c r="D146" s="53"/>
      <c r="E146" s="22"/>
      <c r="F146" s="22"/>
      <c r="G146" s="22"/>
      <c r="H146" s="22"/>
      <c r="I146" s="22"/>
    </row>
    <row r="147" customFormat="false" ht="33" hidden="false" customHeight="true" outlineLevel="0" collapsed="false">
      <c r="A147" s="274"/>
      <c r="B147" s="22"/>
      <c r="D147" s="53"/>
      <c r="E147" s="22"/>
      <c r="F147" s="22"/>
      <c r="G147" s="22"/>
      <c r="H147" s="22"/>
      <c r="I147" s="22"/>
    </row>
    <row r="148" customFormat="false" ht="33" hidden="false" customHeight="true" outlineLevel="0" collapsed="false">
      <c r="A148" s="274"/>
      <c r="B148" s="22"/>
      <c r="D148" s="53"/>
      <c r="E148" s="22"/>
      <c r="F148" s="22"/>
      <c r="G148" s="22"/>
      <c r="H148" s="22"/>
      <c r="I148" s="22"/>
    </row>
    <row r="149" customFormat="false" ht="33" hidden="false" customHeight="true" outlineLevel="0" collapsed="false">
      <c r="A149" s="274"/>
      <c r="B149" s="22"/>
      <c r="D149" s="53"/>
      <c r="E149" s="22"/>
      <c r="F149" s="22"/>
      <c r="G149" s="22"/>
      <c r="H149" s="22"/>
      <c r="I149" s="22"/>
    </row>
    <row r="150" customFormat="false" ht="33" hidden="false" customHeight="true" outlineLevel="0" collapsed="false">
      <c r="A150" s="274"/>
      <c r="B150" s="22"/>
      <c r="D150" s="53"/>
      <c r="E150" s="22"/>
      <c r="F150" s="22"/>
      <c r="G150" s="22"/>
      <c r="H150" s="22"/>
      <c r="I150" s="22"/>
    </row>
    <row r="151" customFormat="false" ht="33" hidden="false" customHeight="true" outlineLevel="0" collapsed="false">
      <c r="A151" s="274"/>
      <c r="B151" s="22"/>
      <c r="D151" s="53"/>
      <c r="E151" s="22"/>
      <c r="F151" s="22"/>
      <c r="G151" s="22"/>
      <c r="H151" s="22"/>
      <c r="I151" s="22"/>
    </row>
    <row r="152" customFormat="false" ht="33" hidden="false" customHeight="true" outlineLevel="0" collapsed="false">
      <c r="A152" s="274"/>
      <c r="B152" s="22"/>
      <c r="D152" s="53"/>
      <c r="E152" s="22"/>
      <c r="F152" s="22"/>
      <c r="G152" s="22"/>
      <c r="H152" s="22"/>
      <c r="I152" s="22"/>
    </row>
    <row r="153" customFormat="false" ht="33" hidden="false" customHeight="true" outlineLevel="0" collapsed="false">
      <c r="A153" s="274"/>
      <c r="B153" s="22"/>
      <c r="D153" s="53"/>
      <c r="E153" s="22"/>
      <c r="F153" s="22"/>
      <c r="G153" s="22"/>
      <c r="H153" s="22"/>
      <c r="I153" s="22"/>
    </row>
    <row r="154" customFormat="false" ht="33" hidden="false" customHeight="true" outlineLevel="0" collapsed="false">
      <c r="A154" s="274"/>
      <c r="B154" s="22"/>
      <c r="D154" s="53"/>
      <c r="E154" s="22"/>
      <c r="F154" s="22"/>
      <c r="G154" s="22"/>
      <c r="H154" s="22"/>
      <c r="I154" s="22"/>
    </row>
    <row r="155" customFormat="false" ht="33" hidden="false" customHeight="true" outlineLevel="0" collapsed="false">
      <c r="A155" s="274"/>
      <c r="B155" s="22"/>
      <c r="D155" s="53"/>
      <c r="E155" s="22"/>
      <c r="F155" s="22"/>
      <c r="G155" s="22"/>
      <c r="H155" s="22"/>
      <c r="I155" s="22"/>
    </row>
    <row r="156" customFormat="false" ht="33" hidden="false" customHeight="true" outlineLevel="0" collapsed="false">
      <c r="A156" s="274"/>
      <c r="B156" s="22"/>
      <c r="D156" s="53"/>
      <c r="E156" s="22"/>
      <c r="F156" s="22"/>
      <c r="G156" s="22"/>
      <c r="H156" s="22"/>
      <c r="I156" s="22"/>
    </row>
    <row r="157" customFormat="false" ht="33" hidden="false" customHeight="true" outlineLevel="0" collapsed="false">
      <c r="A157" s="274"/>
      <c r="B157" s="22"/>
      <c r="D157" s="53"/>
      <c r="E157" s="22"/>
      <c r="F157" s="22"/>
      <c r="G157" s="22"/>
      <c r="H157" s="22"/>
      <c r="I157" s="22"/>
    </row>
    <row r="158" customFormat="false" ht="33" hidden="false" customHeight="true" outlineLevel="0" collapsed="false">
      <c r="A158" s="274"/>
      <c r="B158" s="22"/>
      <c r="D158" s="53"/>
      <c r="E158" s="22"/>
      <c r="F158" s="22"/>
      <c r="G158" s="22"/>
      <c r="H158" s="22"/>
      <c r="I158" s="22"/>
    </row>
    <row r="159" customFormat="false" ht="33" hidden="false" customHeight="true" outlineLevel="0" collapsed="false">
      <c r="A159" s="274"/>
      <c r="B159" s="22"/>
      <c r="D159" s="53"/>
      <c r="E159" s="22"/>
      <c r="F159" s="22"/>
      <c r="G159" s="22"/>
      <c r="H159" s="22"/>
      <c r="I159" s="22"/>
    </row>
    <row r="160" customFormat="false" ht="33" hidden="false" customHeight="true" outlineLevel="0" collapsed="false">
      <c r="A160" s="274"/>
      <c r="B160" s="22"/>
      <c r="D160" s="53"/>
      <c r="E160" s="22"/>
      <c r="F160" s="22"/>
      <c r="G160" s="22"/>
      <c r="H160" s="22"/>
      <c r="I160" s="22"/>
    </row>
    <row r="161" customFormat="false" ht="33" hidden="false" customHeight="true" outlineLevel="0" collapsed="false">
      <c r="A161" s="274"/>
      <c r="B161" s="22"/>
      <c r="D161" s="53"/>
      <c r="E161" s="22"/>
      <c r="F161" s="22"/>
      <c r="G161" s="22"/>
      <c r="H161" s="22"/>
      <c r="I161" s="22"/>
    </row>
    <row r="162" customFormat="false" ht="33" hidden="false" customHeight="true" outlineLevel="0" collapsed="false">
      <c r="A162" s="274"/>
      <c r="B162" s="22"/>
      <c r="D162" s="53"/>
      <c r="E162" s="22"/>
      <c r="F162" s="22"/>
      <c r="G162" s="22"/>
      <c r="H162" s="22"/>
      <c r="I162" s="22"/>
    </row>
    <row r="163" customFormat="false" ht="33" hidden="false" customHeight="true" outlineLevel="0" collapsed="false">
      <c r="A163" s="274"/>
      <c r="B163" s="22"/>
      <c r="D163" s="53"/>
      <c r="E163" s="22"/>
      <c r="F163" s="22"/>
      <c r="G163" s="22"/>
      <c r="H163" s="22"/>
      <c r="I163" s="22"/>
    </row>
    <row r="164" customFormat="false" ht="33" hidden="false" customHeight="true" outlineLevel="0" collapsed="false">
      <c r="A164" s="274"/>
      <c r="B164" s="22"/>
      <c r="D164" s="53"/>
      <c r="E164" s="22"/>
      <c r="F164" s="22"/>
      <c r="G164" s="22"/>
      <c r="H164" s="22"/>
      <c r="I164" s="22"/>
    </row>
    <row r="165" customFormat="false" ht="33" hidden="false" customHeight="true" outlineLevel="0" collapsed="false">
      <c r="A165" s="274"/>
      <c r="B165" s="22"/>
      <c r="D165" s="53"/>
      <c r="E165" s="22"/>
      <c r="F165" s="22"/>
      <c r="G165" s="22"/>
      <c r="H165" s="22"/>
      <c r="I165" s="22"/>
    </row>
    <row r="166" customFormat="false" ht="33" hidden="false" customHeight="true" outlineLevel="0" collapsed="false">
      <c r="A166" s="274"/>
      <c r="B166" s="22"/>
      <c r="D166" s="53"/>
      <c r="E166" s="22"/>
      <c r="F166" s="22"/>
      <c r="G166" s="22"/>
      <c r="H166" s="22"/>
      <c r="I166" s="22"/>
    </row>
    <row r="167" customFormat="false" ht="33" hidden="false" customHeight="true" outlineLevel="0" collapsed="false">
      <c r="A167" s="274"/>
      <c r="B167" s="22"/>
      <c r="D167" s="53"/>
      <c r="E167" s="22"/>
      <c r="F167" s="22"/>
      <c r="G167" s="22"/>
      <c r="H167" s="22"/>
      <c r="I167" s="22"/>
    </row>
    <row r="168" customFormat="false" ht="33" hidden="false" customHeight="true" outlineLevel="0" collapsed="false">
      <c r="A168" s="274"/>
      <c r="B168" s="22"/>
      <c r="D168" s="53"/>
      <c r="E168" s="22"/>
      <c r="F168" s="22"/>
      <c r="G168" s="22"/>
      <c r="H168" s="22"/>
      <c r="I168" s="22"/>
    </row>
    <row r="169" customFormat="false" ht="33" hidden="false" customHeight="true" outlineLevel="0" collapsed="false">
      <c r="A169" s="274"/>
      <c r="B169" s="22"/>
      <c r="D169" s="53"/>
      <c r="E169" s="22"/>
      <c r="F169" s="22"/>
      <c r="G169" s="22"/>
      <c r="H169" s="22"/>
      <c r="I169" s="22"/>
    </row>
    <row r="170" customFormat="false" ht="33" hidden="false" customHeight="true" outlineLevel="0" collapsed="false">
      <c r="A170" s="274"/>
      <c r="B170" s="22"/>
      <c r="D170" s="53"/>
      <c r="E170" s="22"/>
      <c r="F170" s="22"/>
      <c r="G170" s="22"/>
      <c r="H170" s="22"/>
      <c r="I170" s="22"/>
    </row>
    <row r="171" customFormat="false" ht="33" hidden="false" customHeight="true" outlineLevel="0" collapsed="false">
      <c r="A171" s="274"/>
      <c r="B171" s="22"/>
      <c r="D171" s="53"/>
      <c r="E171" s="22"/>
      <c r="F171" s="22"/>
      <c r="G171" s="22"/>
      <c r="H171" s="22"/>
      <c r="I171" s="22"/>
    </row>
    <row r="172" customFormat="false" ht="33" hidden="false" customHeight="true" outlineLevel="0" collapsed="false">
      <c r="A172" s="274"/>
      <c r="B172" s="22"/>
      <c r="D172" s="53"/>
      <c r="E172" s="22"/>
      <c r="F172" s="22"/>
      <c r="G172" s="22"/>
      <c r="H172" s="22"/>
      <c r="I172" s="22"/>
    </row>
    <row r="173" customFormat="false" ht="33" hidden="false" customHeight="true" outlineLevel="0" collapsed="false">
      <c r="A173" s="274"/>
      <c r="B173" s="22"/>
      <c r="D173" s="53"/>
      <c r="E173" s="22"/>
      <c r="F173" s="22"/>
      <c r="G173" s="22"/>
      <c r="H173" s="22"/>
      <c r="I173" s="22"/>
    </row>
    <row r="174" customFormat="false" ht="33" hidden="false" customHeight="true" outlineLevel="0" collapsed="false">
      <c r="A174" s="274"/>
      <c r="B174" s="22"/>
      <c r="D174" s="53"/>
      <c r="E174" s="22"/>
      <c r="F174" s="22"/>
      <c r="G174" s="22"/>
      <c r="H174" s="22"/>
      <c r="I174" s="22"/>
    </row>
    <row r="175" customFormat="false" ht="33" hidden="false" customHeight="true" outlineLevel="0" collapsed="false">
      <c r="A175" s="274"/>
      <c r="B175" s="22"/>
      <c r="D175" s="53"/>
      <c r="E175" s="22"/>
      <c r="F175" s="22"/>
      <c r="G175" s="22"/>
      <c r="H175" s="22"/>
      <c r="I175" s="22"/>
    </row>
    <row r="176" customFormat="false" ht="33" hidden="false" customHeight="true" outlineLevel="0" collapsed="false">
      <c r="A176" s="274"/>
      <c r="B176" s="22"/>
      <c r="D176" s="53"/>
      <c r="E176" s="22"/>
      <c r="F176" s="22"/>
      <c r="G176" s="22"/>
      <c r="H176" s="22"/>
      <c r="I176" s="22"/>
    </row>
    <row r="177" customFormat="false" ht="33" hidden="false" customHeight="true" outlineLevel="0" collapsed="false">
      <c r="A177" s="274"/>
      <c r="B177" s="22"/>
      <c r="D177" s="53"/>
      <c r="E177" s="22"/>
      <c r="F177" s="22"/>
      <c r="G177" s="22"/>
      <c r="H177" s="22"/>
      <c r="I177" s="22"/>
    </row>
    <row r="178" customFormat="false" ht="33" hidden="false" customHeight="true" outlineLevel="0" collapsed="false">
      <c r="A178" s="274"/>
      <c r="B178" s="22"/>
      <c r="D178" s="53"/>
      <c r="E178" s="22"/>
      <c r="F178" s="22"/>
      <c r="G178" s="22"/>
      <c r="H178" s="22"/>
      <c r="I178" s="22"/>
    </row>
    <row r="179" customFormat="false" ht="33" hidden="false" customHeight="true" outlineLevel="0" collapsed="false">
      <c r="A179" s="274"/>
      <c r="B179" s="22"/>
      <c r="D179" s="53"/>
      <c r="E179" s="22"/>
      <c r="F179" s="22"/>
      <c r="G179" s="22"/>
      <c r="H179" s="22"/>
      <c r="I179" s="22"/>
    </row>
    <row r="180" customFormat="false" ht="33" hidden="false" customHeight="true" outlineLevel="0" collapsed="false">
      <c r="A180" s="274"/>
      <c r="B180" s="22"/>
      <c r="D180" s="53"/>
      <c r="E180" s="22"/>
      <c r="F180" s="22"/>
      <c r="G180" s="22"/>
      <c r="H180" s="22"/>
      <c r="I180" s="22"/>
    </row>
    <row r="181" customFormat="false" ht="33" hidden="false" customHeight="true" outlineLevel="0" collapsed="false">
      <c r="A181" s="274"/>
      <c r="B181" s="22"/>
      <c r="D181" s="53"/>
      <c r="E181" s="22"/>
      <c r="F181" s="22"/>
      <c r="G181" s="22"/>
      <c r="H181" s="22"/>
      <c r="I181" s="22"/>
    </row>
    <row r="182" customFormat="false" ht="33" hidden="false" customHeight="true" outlineLevel="0" collapsed="false">
      <c r="A182" s="274"/>
      <c r="B182" s="22"/>
      <c r="D182" s="53"/>
      <c r="E182" s="22"/>
      <c r="F182" s="22"/>
      <c r="G182" s="22"/>
      <c r="H182" s="22"/>
      <c r="I182" s="22"/>
    </row>
    <row r="183" customFormat="false" ht="33" hidden="false" customHeight="true" outlineLevel="0" collapsed="false">
      <c r="A183" s="274"/>
      <c r="B183" s="22"/>
      <c r="D183" s="53"/>
      <c r="E183" s="22"/>
      <c r="F183" s="22"/>
      <c r="G183" s="22"/>
      <c r="H183" s="22"/>
      <c r="I183" s="22"/>
    </row>
    <row r="184" customFormat="false" ht="33" hidden="false" customHeight="true" outlineLevel="0" collapsed="false">
      <c r="A184" s="274"/>
      <c r="B184" s="22"/>
      <c r="D184" s="53"/>
      <c r="E184" s="22"/>
      <c r="F184" s="22"/>
      <c r="G184" s="22"/>
      <c r="H184" s="22"/>
      <c r="I184" s="22"/>
    </row>
    <row r="185" customFormat="false" ht="33" hidden="false" customHeight="true" outlineLevel="0" collapsed="false">
      <c r="A185" s="274"/>
      <c r="B185" s="22"/>
      <c r="D185" s="53"/>
      <c r="E185" s="22"/>
      <c r="F185" s="22"/>
      <c r="G185" s="22"/>
      <c r="H185" s="22"/>
      <c r="I185" s="22"/>
    </row>
    <row r="186" customFormat="false" ht="33" hidden="false" customHeight="true" outlineLevel="0" collapsed="false">
      <c r="A186" s="274"/>
      <c r="B186" s="22"/>
      <c r="D186" s="53"/>
      <c r="E186" s="22"/>
      <c r="F186" s="22"/>
      <c r="G186" s="22"/>
      <c r="H186" s="22"/>
      <c r="I186" s="22"/>
    </row>
    <row r="187" customFormat="false" ht="33" hidden="false" customHeight="true" outlineLevel="0" collapsed="false">
      <c r="A187" s="274"/>
      <c r="B187" s="22"/>
      <c r="D187" s="53"/>
      <c r="E187" s="22"/>
      <c r="F187" s="22"/>
      <c r="G187" s="22"/>
      <c r="H187" s="22"/>
      <c r="I187" s="22"/>
    </row>
    <row r="188" customFormat="false" ht="33" hidden="false" customHeight="true" outlineLevel="0" collapsed="false">
      <c r="A188" s="274"/>
      <c r="B188" s="22"/>
      <c r="D188" s="53"/>
      <c r="E188" s="22"/>
      <c r="F188" s="22"/>
      <c r="G188" s="22"/>
      <c r="H188" s="22"/>
      <c r="I188" s="22"/>
    </row>
    <row r="189" customFormat="false" ht="33" hidden="false" customHeight="true" outlineLevel="0" collapsed="false">
      <c r="A189" s="274"/>
      <c r="B189" s="22"/>
      <c r="D189" s="53"/>
      <c r="E189" s="22"/>
      <c r="F189" s="22"/>
      <c r="G189" s="22"/>
      <c r="H189" s="22"/>
      <c r="I189" s="22"/>
    </row>
    <row r="190" customFormat="false" ht="33" hidden="false" customHeight="true" outlineLevel="0" collapsed="false">
      <c r="A190" s="274"/>
      <c r="B190" s="22"/>
      <c r="D190" s="53"/>
      <c r="E190" s="22"/>
      <c r="F190" s="22"/>
      <c r="G190" s="22"/>
      <c r="H190" s="22"/>
      <c r="I190" s="22"/>
    </row>
    <row r="191" customFormat="false" ht="33" hidden="false" customHeight="true" outlineLevel="0" collapsed="false">
      <c r="A191" s="274"/>
      <c r="B191" s="22"/>
      <c r="D191" s="53"/>
      <c r="E191" s="22"/>
      <c r="F191" s="22"/>
      <c r="G191" s="22"/>
      <c r="H191" s="22"/>
      <c r="I191" s="22"/>
    </row>
    <row r="192" customFormat="false" ht="33" hidden="false" customHeight="true" outlineLevel="0" collapsed="false">
      <c r="A192" s="274"/>
      <c r="B192" s="22"/>
      <c r="D192" s="53"/>
      <c r="E192" s="22"/>
      <c r="F192" s="22"/>
      <c r="G192" s="22"/>
      <c r="H192" s="22"/>
      <c r="I192" s="22"/>
    </row>
    <row r="193" customFormat="false" ht="33" hidden="false" customHeight="true" outlineLevel="0" collapsed="false">
      <c r="A193" s="274"/>
      <c r="B193" s="22"/>
      <c r="D193" s="53"/>
      <c r="E193" s="22"/>
      <c r="F193" s="22"/>
      <c r="G193" s="22"/>
      <c r="H193" s="22"/>
      <c r="I193" s="22"/>
    </row>
    <row r="194" customFormat="false" ht="33" hidden="false" customHeight="true" outlineLevel="0" collapsed="false">
      <c r="A194" s="274"/>
      <c r="B194" s="22"/>
      <c r="D194" s="53"/>
      <c r="E194" s="22"/>
      <c r="F194" s="22"/>
      <c r="G194" s="22"/>
      <c r="H194" s="22"/>
      <c r="I194" s="22"/>
    </row>
    <row r="195" customFormat="false" ht="33" hidden="false" customHeight="true" outlineLevel="0" collapsed="false">
      <c r="A195" s="274"/>
      <c r="B195" s="22"/>
      <c r="D195" s="53"/>
      <c r="E195" s="22"/>
      <c r="F195" s="22"/>
      <c r="G195" s="22"/>
      <c r="H195" s="22"/>
      <c r="I195" s="22"/>
    </row>
    <row r="196" customFormat="false" ht="33" hidden="false" customHeight="true" outlineLevel="0" collapsed="false">
      <c r="A196" s="274"/>
      <c r="B196" s="22"/>
      <c r="D196" s="53"/>
      <c r="E196" s="22"/>
      <c r="F196" s="22"/>
      <c r="G196" s="22"/>
      <c r="H196" s="22"/>
      <c r="I196" s="22"/>
    </row>
    <row r="197" customFormat="false" ht="33" hidden="false" customHeight="true" outlineLevel="0" collapsed="false">
      <c r="A197" s="274"/>
      <c r="B197" s="22"/>
      <c r="D197" s="53"/>
      <c r="E197" s="22"/>
      <c r="F197" s="22"/>
      <c r="G197" s="22"/>
      <c r="H197" s="22"/>
      <c r="I197" s="22"/>
    </row>
    <row r="198" customFormat="false" ht="33" hidden="false" customHeight="true" outlineLevel="0" collapsed="false">
      <c r="A198" s="274"/>
      <c r="B198" s="22"/>
      <c r="D198" s="53"/>
      <c r="E198" s="22"/>
      <c r="F198" s="22"/>
      <c r="G198" s="22"/>
      <c r="H198" s="22"/>
      <c r="I198" s="22"/>
    </row>
    <row r="199" customFormat="false" ht="33" hidden="false" customHeight="true" outlineLevel="0" collapsed="false">
      <c r="A199" s="274"/>
      <c r="B199" s="22"/>
      <c r="D199" s="53"/>
      <c r="E199" s="22"/>
      <c r="F199" s="22"/>
      <c r="G199" s="22"/>
      <c r="H199" s="22"/>
      <c r="I199" s="22"/>
    </row>
    <row r="200" customFormat="false" ht="33" hidden="false" customHeight="true" outlineLevel="0" collapsed="false">
      <c r="A200" s="274"/>
      <c r="B200" s="22"/>
      <c r="D200" s="53"/>
      <c r="E200" s="22"/>
      <c r="F200" s="22"/>
      <c r="G200" s="22"/>
      <c r="H200" s="22"/>
      <c r="I200" s="22"/>
    </row>
    <row r="201" customFormat="false" ht="33" hidden="false" customHeight="true" outlineLevel="0" collapsed="false">
      <c r="A201" s="274"/>
      <c r="B201" s="22"/>
      <c r="D201" s="53"/>
      <c r="E201" s="22"/>
      <c r="F201" s="22"/>
      <c r="G201" s="22"/>
      <c r="H201" s="22"/>
      <c r="I201" s="22"/>
    </row>
    <row r="202" customFormat="false" ht="33" hidden="false" customHeight="true" outlineLevel="0" collapsed="false">
      <c r="A202" s="274"/>
      <c r="B202" s="22"/>
      <c r="D202" s="53"/>
      <c r="E202" s="22"/>
      <c r="F202" s="22"/>
      <c r="G202" s="22"/>
      <c r="H202" s="22"/>
      <c r="I202" s="22"/>
    </row>
    <row r="203" customFormat="false" ht="33" hidden="false" customHeight="true" outlineLevel="0" collapsed="false">
      <c r="A203" s="274"/>
      <c r="B203" s="22"/>
      <c r="D203" s="53"/>
      <c r="E203" s="22"/>
      <c r="F203" s="22"/>
      <c r="G203" s="22"/>
      <c r="H203" s="22"/>
      <c r="I203" s="22"/>
    </row>
    <row r="204" customFormat="false" ht="33" hidden="false" customHeight="true" outlineLevel="0" collapsed="false">
      <c r="A204" s="274"/>
      <c r="B204" s="22"/>
      <c r="D204" s="53"/>
      <c r="E204" s="22"/>
      <c r="F204" s="22"/>
      <c r="G204" s="22"/>
      <c r="H204" s="22"/>
      <c r="I204" s="22"/>
    </row>
    <row r="205" customFormat="false" ht="33" hidden="false" customHeight="true" outlineLevel="0" collapsed="false">
      <c r="A205" s="274"/>
      <c r="B205" s="22"/>
      <c r="D205" s="53"/>
      <c r="E205" s="22"/>
      <c r="F205" s="22"/>
      <c r="G205" s="22"/>
      <c r="H205" s="22"/>
      <c r="I205" s="22"/>
    </row>
    <row r="206" customFormat="false" ht="33" hidden="false" customHeight="true" outlineLevel="0" collapsed="false">
      <c r="A206" s="274"/>
      <c r="B206" s="22"/>
      <c r="D206" s="53"/>
      <c r="E206" s="22"/>
      <c r="F206" s="22"/>
      <c r="G206" s="22"/>
      <c r="H206" s="22"/>
      <c r="I206" s="22"/>
    </row>
    <row r="207" customFormat="false" ht="33" hidden="false" customHeight="true" outlineLevel="0" collapsed="false">
      <c r="A207" s="274"/>
      <c r="B207" s="22"/>
      <c r="D207" s="53"/>
      <c r="E207" s="22"/>
      <c r="F207" s="22"/>
      <c r="G207" s="22"/>
      <c r="H207" s="22"/>
      <c r="I207" s="22"/>
    </row>
    <row r="208" customFormat="false" ht="33" hidden="false" customHeight="true" outlineLevel="0" collapsed="false">
      <c r="A208" s="274"/>
      <c r="B208" s="22"/>
      <c r="D208" s="53"/>
      <c r="E208" s="22"/>
      <c r="F208" s="22"/>
      <c r="G208" s="22"/>
      <c r="H208" s="22"/>
      <c r="I208" s="22"/>
    </row>
    <row r="209" customFormat="false" ht="33" hidden="false" customHeight="true" outlineLevel="0" collapsed="false">
      <c r="A209" s="274"/>
      <c r="B209" s="22"/>
      <c r="D209" s="53"/>
      <c r="E209" s="22"/>
      <c r="F209" s="22"/>
      <c r="G209" s="22"/>
      <c r="H209" s="22"/>
      <c r="I209" s="22"/>
    </row>
    <row r="210" customFormat="false" ht="33" hidden="false" customHeight="true" outlineLevel="0" collapsed="false">
      <c r="A210" s="274"/>
      <c r="B210" s="22"/>
      <c r="D210" s="53"/>
      <c r="E210" s="22"/>
      <c r="F210" s="22"/>
      <c r="G210" s="22"/>
      <c r="H210" s="22"/>
      <c r="I210" s="22"/>
    </row>
    <row r="211" customFormat="false" ht="33" hidden="false" customHeight="true" outlineLevel="0" collapsed="false">
      <c r="A211" s="274"/>
      <c r="B211" s="22"/>
      <c r="D211" s="53"/>
      <c r="E211" s="22"/>
      <c r="F211" s="22"/>
      <c r="G211" s="22"/>
      <c r="H211" s="22"/>
      <c r="I211" s="22"/>
    </row>
    <row r="212" customFormat="false" ht="33" hidden="false" customHeight="true" outlineLevel="0" collapsed="false">
      <c r="A212" s="274"/>
      <c r="B212" s="22"/>
      <c r="D212" s="53"/>
      <c r="E212" s="22"/>
      <c r="F212" s="22"/>
      <c r="G212" s="22"/>
      <c r="H212" s="22"/>
      <c r="I212" s="22"/>
    </row>
    <row r="213" customFormat="false" ht="33" hidden="false" customHeight="true" outlineLevel="0" collapsed="false">
      <c r="A213" s="274"/>
      <c r="B213" s="22"/>
      <c r="D213" s="53"/>
      <c r="E213" s="22"/>
      <c r="F213" s="22"/>
      <c r="G213" s="22"/>
      <c r="H213" s="22"/>
      <c r="I213" s="22"/>
    </row>
    <row r="214" customFormat="false" ht="33" hidden="false" customHeight="true" outlineLevel="0" collapsed="false">
      <c r="A214" s="274"/>
      <c r="B214" s="22"/>
      <c r="D214" s="53"/>
      <c r="E214" s="22"/>
      <c r="F214" s="22"/>
      <c r="G214" s="22"/>
      <c r="H214" s="22"/>
      <c r="I214" s="22"/>
    </row>
    <row r="215" customFormat="false" ht="33" hidden="false" customHeight="true" outlineLevel="0" collapsed="false">
      <c r="A215" s="274"/>
      <c r="B215" s="22"/>
      <c r="D215" s="53"/>
      <c r="E215" s="22"/>
      <c r="F215" s="22"/>
      <c r="G215" s="22"/>
      <c r="H215" s="22"/>
      <c r="I215" s="22"/>
    </row>
    <row r="216" customFormat="false" ht="33" hidden="false" customHeight="true" outlineLevel="0" collapsed="false">
      <c r="A216" s="274"/>
      <c r="B216" s="22"/>
      <c r="D216" s="53"/>
      <c r="E216" s="22"/>
      <c r="F216" s="22"/>
      <c r="G216" s="22"/>
      <c r="H216" s="22"/>
      <c r="I216" s="22"/>
    </row>
    <row r="217" customFormat="false" ht="33" hidden="false" customHeight="true" outlineLevel="0" collapsed="false">
      <c r="A217" s="274"/>
      <c r="B217" s="22"/>
      <c r="D217" s="53"/>
      <c r="E217" s="22"/>
      <c r="F217" s="22"/>
      <c r="G217" s="22"/>
      <c r="H217" s="22"/>
      <c r="I217" s="22"/>
    </row>
    <row r="218" customFormat="false" ht="33" hidden="false" customHeight="true" outlineLevel="0" collapsed="false">
      <c r="A218" s="274"/>
      <c r="B218" s="22"/>
      <c r="D218" s="53"/>
      <c r="E218" s="22"/>
      <c r="F218" s="22"/>
      <c r="G218" s="22"/>
      <c r="H218" s="22"/>
      <c r="I218" s="22"/>
    </row>
    <row r="219" customFormat="false" ht="33" hidden="false" customHeight="true" outlineLevel="0" collapsed="false">
      <c r="A219" s="274"/>
      <c r="B219" s="22"/>
      <c r="D219" s="53"/>
      <c r="E219" s="22"/>
      <c r="F219" s="22"/>
      <c r="G219" s="22"/>
      <c r="H219" s="22"/>
      <c r="I219" s="22"/>
    </row>
    <row r="220" customFormat="false" ht="33" hidden="false" customHeight="true" outlineLevel="0" collapsed="false">
      <c r="A220" s="274"/>
      <c r="B220" s="22"/>
      <c r="D220" s="53"/>
      <c r="E220" s="22"/>
      <c r="F220" s="22"/>
      <c r="G220" s="22"/>
      <c r="H220" s="22"/>
      <c r="I220" s="22"/>
    </row>
    <row r="221" customFormat="false" ht="33" hidden="false" customHeight="true" outlineLevel="0" collapsed="false">
      <c r="A221" s="274"/>
      <c r="B221" s="22"/>
      <c r="D221" s="53"/>
      <c r="E221" s="22"/>
      <c r="F221" s="22"/>
      <c r="G221" s="22"/>
      <c r="H221" s="22"/>
      <c r="I221" s="22"/>
    </row>
    <row r="222" customFormat="false" ht="33" hidden="false" customHeight="true" outlineLevel="0" collapsed="false">
      <c r="A222" s="274"/>
      <c r="B222" s="22"/>
      <c r="D222" s="53"/>
      <c r="E222" s="22"/>
      <c r="F222" s="22"/>
      <c r="G222" s="22"/>
      <c r="H222" s="22"/>
      <c r="I222" s="22"/>
    </row>
    <row r="223" customFormat="false" ht="33" hidden="false" customHeight="true" outlineLevel="0" collapsed="false">
      <c r="A223" s="274"/>
      <c r="B223" s="22"/>
      <c r="D223" s="53"/>
      <c r="E223" s="22"/>
      <c r="F223" s="22"/>
      <c r="G223" s="22"/>
      <c r="H223" s="22"/>
      <c r="I223" s="22"/>
    </row>
    <row r="224" customFormat="false" ht="33" hidden="false" customHeight="true" outlineLevel="0" collapsed="false">
      <c r="A224" s="274"/>
      <c r="B224" s="22"/>
      <c r="D224" s="53"/>
      <c r="E224" s="22"/>
      <c r="F224" s="22"/>
      <c r="G224" s="22"/>
      <c r="H224" s="22"/>
      <c r="I224" s="22"/>
    </row>
    <row r="225" customFormat="false" ht="33" hidden="false" customHeight="true" outlineLevel="0" collapsed="false">
      <c r="A225" s="274"/>
      <c r="B225" s="22"/>
      <c r="D225" s="53"/>
      <c r="E225" s="22"/>
      <c r="F225" s="22"/>
      <c r="G225" s="22"/>
      <c r="H225" s="22"/>
      <c r="I225" s="22"/>
    </row>
    <row r="226" customFormat="false" ht="33" hidden="false" customHeight="true" outlineLevel="0" collapsed="false">
      <c r="A226" s="274"/>
      <c r="B226" s="22"/>
      <c r="D226" s="53"/>
      <c r="E226" s="22"/>
      <c r="F226" s="22"/>
      <c r="G226" s="22"/>
      <c r="H226" s="22"/>
      <c r="I226" s="22"/>
    </row>
    <row r="227" customFormat="false" ht="33" hidden="false" customHeight="true" outlineLevel="0" collapsed="false">
      <c r="A227" s="274"/>
      <c r="B227" s="22"/>
      <c r="D227" s="53"/>
      <c r="E227" s="22"/>
      <c r="F227" s="22"/>
      <c r="G227" s="22"/>
      <c r="H227" s="22"/>
      <c r="I227" s="22"/>
    </row>
    <row r="228" customFormat="false" ht="33" hidden="false" customHeight="true" outlineLevel="0" collapsed="false">
      <c r="A228" s="274"/>
      <c r="B228" s="22"/>
      <c r="D228" s="53"/>
      <c r="E228" s="22"/>
      <c r="F228" s="22"/>
      <c r="G228" s="22"/>
      <c r="H228" s="22"/>
      <c r="I228" s="22"/>
    </row>
    <row r="229" customFormat="false" ht="33" hidden="false" customHeight="true" outlineLevel="0" collapsed="false">
      <c r="A229" s="274"/>
      <c r="B229" s="22"/>
      <c r="D229" s="53"/>
      <c r="E229" s="22"/>
      <c r="F229" s="22"/>
      <c r="G229" s="22"/>
      <c r="H229" s="22"/>
      <c r="I229" s="22"/>
    </row>
    <row r="230" customFormat="false" ht="33" hidden="false" customHeight="true" outlineLevel="0" collapsed="false">
      <c r="A230" s="274"/>
      <c r="B230" s="22"/>
      <c r="D230" s="53"/>
      <c r="E230" s="22"/>
      <c r="F230" s="22"/>
      <c r="G230" s="22"/>
      <c r="H230" s="22"/>
      <c r="I230" s="22"/>
    </row>
    <row r="231" customFormat="false" ht="33" hidden="false" customHeight="true" outlineLevel="0" collapsed="false">
      <c r="A231" s="274"/>
      <c r="B231" s="22"/>
      <c r="D231" s="53"/>
      <c r="E231" s="22"/>
      <c r="F231" s="22"/>
      <c r="G231" s="22"/>
      <c r="H231" s="22"/>
      <c r="I231" s="22"/>
    </row>
    <row r="232" customFormat="false" ht="33" hidden="false" customHeight="true" outlineLevel="0" collapsed="false">
      <c r="A232" s="274"/>
      <c r="B232" s="22"/>
      <c r="D232" s="53"/>
      <c r="E232" s="22"/>
      <c r="F232" s="22"/>
      <c r="G232" s="22"/>
      <c r="H232" s="22"/>
      <c r="I232" s="22"/>
    </row>
    <row r="233" customFormat="false" ht="33" hidden="false" customHeight="true" outlineLevel="0" collapsed="false">
      <c r="A233" s="274"/>
      <c r="B233" s="22"/>
      <c r="D233" s="53"/>
      <c r="E233" s="22"/>
      <c r="F233" s="22"/>
      <c r="G233" s="22"/>
      <c r="H233" s="22"/>
      <c r="I233" s="22"/>
    </row>
    <row r="234" customFormat="false" ht="33" hidden="false" customHeight="true" outlineLevel="0" collapsed="false">
      <c r="A234" s="274"/>
      <c r="B234" s="22"/>
      <c r="D234" s="53"/>
      <c r="E234" s="22"/>
      <c r="F234" s="22"/>
      <c r="G234" s="22"/>
      <c r="H234" s="22"/>
      <c r="I234" s="22"/>
    </row>
    <row r="235" customFormat="false" ht="33" hidden="false" customHeight="true" outlineLevel="0" collapsed="false">
      <c r="A235" s="274"/>
      <c r="B235" s="22"/>
      <c r="D235" s="53"/>
      <c r="E235" s="22"/>
      <c r="F235" s="22"/>
      <c r="G235" s="22"/>
      <c r="H235" s="22"/>
      <c r="I235" s="22"/>
    </row>
    <row r="236" customFormat="false" ht="33" hidden="false" customHeight="true" outlineLevel="0" collapsed="false">
      <c r="A236" s="274"/>
      <c r="B236" s="22"/>
      <c r="D236" s="53"/>
      <c r="E236" s="22"/>
      <c r="F236" s="22"/>
      <c r="G236" s="22"/>
      <c r="H236" s="22"/>
      <c r="I236" s="22"/>
    </row>
    <row r="237" customFormat="false" ht="33" hidden="false" customHeight="true" outlineLevel="0" collapsed="false">
      <c r="A237" s="274"/>
      <c r="B237" s="22"/>
      <c r="D237" s="53"/>
      <c r="E237" s="22"/>
      <c r="F237" s="22"/>
      <c r="G237" s="22"/>
      <c r="H237" s="22"/>
      <c r="I237" s="22"/>
    </row>
    <row r="238" customFormat="false" ht="33" hidden="false" customHeight="true" outlineLevel="0" collapsed="false">
      <c r="A238" s="274"/>
      <c r="B238" s="22"/>
      <c r="D238" s="53"/>
      <c r="E238" s="22"/>
      <c r="F238" s="22"/>
      <c r="G238" s="22"/>
      <c r="H238" s="22"/>
      <c r="I238" s="22"/>
    </row>
    <row r="239" customFormat="false" ht="33" hidden="false" customHeight="true" outlineLevel="0" collapsed="false">
      <c r="A239" s="274"/>
      <c r="B239" s="22"/>
      <c r="D239" s="53"/>
      <c r="E239" s="22"/>
      <c r="F239" s="22"/>
      <c r="G239" s="22"/>
      <c r="H239" s="22"/>
      <c r="I239" s="22"/>
    </row>
    <row r="240" customFormat="false" ht="33" hidden="false" customHeight="true" outlineLevel="0" collapsed="false">
      <c r="A240" s="274"/>
      <c r="B240" s="22"/>
      <c r="D240" s="53"/>
      <c r="E240" s="22"/>
      <c r="F240" s="22"/>
      <c r="G240" s="22"/>
      <c r="H240" s="22"/>
      <c r="I240" s="22"/>
    </row>
    <row r="241" customFormat="false" ht="33" hidden="false" customHeight="true" outlineLevel="0" collapsed="false">
      <c r="A241" s="274"/>
      <c r="B241" s="22"/>
      <c r="D241" s="53"/>
      <c r="E241" s="22"/>
      <c r="F241" s="22"/>
      <c r="G241" s="22"/>
      <c r="H241" s="22"/>
      <c r="I241" s="22"/>
    </row>
    <row r="242" customFormat="false" ht="33" hidden="false" customHeight="true" outlineLevel="0" collapsed="false">
      <c r="A242" s="274"/>
      <c r="B242" s="22"/>
      <c r="D242" s="53"/>
      <c r="E242" s="22"/>
      <c r="F242" s="22"/>
      <c r="G242" s="22"/>
      <c r="H242" s="22"/>
      <c r="I242" s="22"/>
    </row>
    <row r="243" customFormat="false" ht="33" hidden="false" customHeight="true" outlineLevel="0" collapsed="false">
      <c r="A243" s="274"/>
      <c r="B243" s="22"/>
      <c r="D243" s="53"/>
      <c r="E243" s="22"/>
      <c r="F243" s="22"/>
      <c r="G243" s="22"/>
      <c r="H243" s="22"/>
      <c r="I243" s="22"/>
    </row>
    <row r="244" customFormat="false" ht="33" hidden="false" customHeight="true" outlineLevel="0" collapsed="false">
      <c r="A244" s="274"/>
      <c r="B244" s="22"/>
      <c r="D244" s="53"/>
      <c r="E244" s="22"/>
      <c r="F244" s="22"/>
      <c r="G244" s="22"/>
      <c r="H244" s="22"/>
      <c r="I244" s="22"/>
    </row>
    <row r="245" customFormat="false" ht="33" hidden="false" customHeight="true" outlineLevel="0" collapsed="false">
      <c r="A245" s="274"/>
      <c r="B245" s="22"/>
      <c r="D245" s="53"/>
      <c r="E245" s="22"/>
      <c r="F245" s="22"/>
      <c r="G245" s="22"/>
      <c r="H245" s="22"/>
      <c r="I245" s="22"/>
    </row>
    <row r="246" customFormat="false" ht="33" hidden="false" customHeight="true" outlineLevel="0" collapsed="false">
      <c r="A246" s="274"/>
      <c r="B246" s="22"/>
      <c r="D246" s="53"/>
      <c r="E246" s="22"/>
      <c r="F246" s="22"/>
      <c r="G246" s="22"/>
      <c r="H246" s="22"/>
      <c r="I246" s="22"/>
    </row>
    <row r="247" customFormat="false" ht="33" hidden="false" customHeight="true" outlineLevel="0" collapsed="false">
      <c r="A247" s="274"/>
      <c r="B247" s="22"/>
      <c r="D247" s="53"/>
      <c r="E247" s="22"/>
      <c r="F247" s="22"/>
      <c r="G247" s="22"/>
      <c r="H247" s="22"/>
      <c r="I247" s="22"/>
    </row>
    <row r="248" customFormat="false" ht="33" hidden="false" customHeight="true" outlineLevel="0" collapsed="false">
      <c r="A248" s="274"/>
      <c r="B248" s="22"/>
      <c r="D248" s="53"/>
      <c r="E248" s="22"/>
      <c r="F248" s="22"/>
      <c r="G248" s="22"/>
      <c r="H248" s="22"/>
      <c r="I248" s="22"/>
    </row>
    <row r="249" customFormat="false" ht="33" hidden="false" customHeight="true" outlineLevel="0" collapsed="false">
      <c r="A249" s="274"/>
      <c r="B249" s="22"/>
      <c r="D249" s="53"/>
      <c r="E249" s="22"/>
      <c r="F249" s="22"/>
      <c r="G249" s="22"/>
      <c r="H249" s="22"/>
      <c r="I249" s="22"/>
    </row>
    <row r="250" customFormat="false" ht="33" hidden="false" customHeight="true" outlineLevel="0" collapsed="false">
      <c r="A250" s="274"/>
      <c r="B250" s="22"/>
      <c r="D250" s="53"/>
      <c r="E250" s="22"/>
      <c r="F250" s="22"/>
      <c r="G250" s="22"/>
      <c r="H250" s="22"/>
      <c r="I250" s="22"/>
    </row>
    <row r="251" customFormat="false" ht="33" hidden="false" customHeight="true" outlineLevel="0" collapsed="false">
      <c r="A251" s="274"/>
      <c r="B251" s="22"/>
      <c r="D251" s="53"/>
      <c r="E251" s="22"/>
      <c r="F251" s="22"/>
      <c r="G251" s="22"/>
      <c r="H251" s="22"/>
      <c r="I251" s="22"/>
    </row>
    <row r="252" customFormat="false" ht="33" hidden="false" customHeight="true" outlineLevel="0" collapsed="false">
      <c r="A252" s="274"/>
      <c r="B252" s="22"/>
      <c r="D252" s="53"/>
      <c r="E252" s="22"/>
      <c r="F252" s="22"/>
      <c r="G252" s="22"/>
      <c r="H252" s="22"/>
      <c r="I252" s="22"/>
    </row>
    <row r="253" customFormat="false" ht="33" hidden="false" customHeight="true" outlineLevel="0" collapsed="false">
      <c r="A253" s="274"/>
      <c r="B253" s="22"/>
      <c r="D253" s="53"/>
      <c r="E253" s="22"/>
      <c r="F253" s="22"/>
      <c r="G253" s="22"/>
      <c r="H253" s="22"/>
      <c r="I253" s="22"/>
    </row>
    <row r="254" customFormat="false" ht="33" hidden="false" customHeight="true" outlineLevel="0" collapsed="false">
      <c r="A254" s="274"/>
      <c r="B254" s="22"/>
      <c r="D254" s="53"/>
      <c r="E254" s="22"/>
      <c r="F254" s="22"/>
      <c r="G254" s="22"/>
      <c r="H254" s="22"/>
      <c r="I254" s="22"/>
    </row>
    <row r="255" customFormat="false" ht="33" hidden="false" customHeight="true" outlineLevel="0" collapsed="false">
      <c r="A255" s="274"/>
      <c r="B255" s="22"/>
      <c r="D255" s="53"/>
      <c r="E255" s="22"/>
      <c r="F255" s="22"/>
      <c r="G255" s="22"/>
      <c r="H255" s="22"/>
      <c r="I255" s="22"/>
    </row>
    <row r="256" customFormat="false" ht="33" hidden="false" customHeight="true" outlineLevel="0" collapsed="false">
      <c r="A256" s="274"/>
      <c r="B256" s="22"/>
      <c r="D256" s="53"/>
      <c r="E256" s="22"/>
      <c r="F256" s="22"/>
      <c r="G256" s="22"/>
      <c r="H256" s="22"/>
      <c r="I256" s="22"/>
    </row>
    <row r="257" customFormat="false" ht="33" hidden="false" customHeight="true" outlineLevel="0" collapsed="false">
      <c r="A257" s="274"/>
      <c r="B257" s="22"/>
      <c r="D257" s="53"/>
      <c r="E257" s="22"/>
      <c r="F257" s="22"/>
      <c r="G257" s="22"/>
      <c r="H257" s="22"/>
      <c r="I257" s="22"/>
    </row>
    <row r="258" customFormat="false" ht="33" hidden="false" customHeight="true" outlineLevel="0" collapsed="false">
      <c r="A258" s="274"/>
      <c r="B258" s="22"/>
      <c r="D258" s="53"/>
      <c r="E258" s="22"/>
      <c r="F258" s="22"/>
      <c r="G258" s="22"/>
      <c r="H258" s="22"/>
      <c r="I258" s="22"/>
    </row>
    <row r="259" customFormat="false" ht="33" hidden="false" customHeight="true" outlineLevel="0" collapsed="false">
      <c r="A259" s="274"/>
      <c r="B259" s="22"/>
      <c r="D259" s="53"/>
      <c r="E259" s="22"/>
      <c r="F259" s="22"/>
      <c r="G259" s="22"/>
      <c r="H259" s="22"/>
      <c r="I259" s="22"/>
    </row>
    <row r="260" customFormat="false" ht="33" hidden="false" customHeight="true" outlineLevel="0" collapsed="false">
      <c r="A260" s="274"/>
      <c r="B260" s="22"/>
      <c r="D260" s="53"/>
      <c r="E260" s="22"/>
      <c r="F260" s="22"/>
      <c r="G260" s="22"/>
      <c r="H260" s="22"/>
      <c r="I260" s="22"/>
    </row>
    <row r="261" customFormat="false" ht="33" hidden="false" customHeight="true" outlineLevel="0" collapsed="false">
      <c r="A261" s="274"/>
      <c r="B261" s="22"/>
      <c r="D261" s="53"/>
      <c r="E261" s="22"/>
      <c r="F261" s="22"/>
      <c r="G261" s="22"/>
      <c r="H261" s="22"/>
      <c r="I261" s="22"/>
    </row>
    <row r="262" customFormat="false" ht="33" hidden="false" customHeight="true" outlineLevel="0" collapsed="false">
      <c r="A262" s="274"/>
      <c r="B262" s="22"/>
      <c r="D262" s="53"/>
      <c r="E262" s="22"/>
      <c r="F262" s="22"/>
      <c r="G262" s="22"/>
      <c r="H262" s="22"/>
      <c r="I262" s="22"/>
    </row>
    <row r="263" customFormat="false" ht="33" hidden="false" customHeight="true" outlineLevel="0" collapsed="false">
      <c r="A263" s="274"/>
      <c r="B263" s="22"/>
      <c r="D263" s="53"/>
      <c r="E263" s="22"/>
      <c r="F263" s="22"/>
      <c r="G263" s="22"/>
      <c r="H263" s="22"/>
      <c r="I263" s="22"/>
    </row>
    <row r="264" customFormat="false" ht="33" hidden="false" customHeight="true" outlineLevel="0" collapsed="false">
      <c r="A264" s="274"/>
      <c r="B264" s="22"/>
      <c r="D264" s="53"/>
      <c r="E264" s="22"/>
      <c r="F264" s="22"/>
      <c r="G264" s="22"/>
      <c r="H264" s="22"/>
      <c r="I264" s="22"/>
    </row>
    <row r="265" customFormat="false" ht="33" hidden="false" customHeight="true" outlineLevel="0" collapsed="false">
      <c r="A265" s="274"/>
      <c r="B265" s="22"/>
      <c r="D265" s="53"/>
      <c r="E265" s="22"/>
      <c r="F265" s="22"/>
      <c r="G265" s="22"/>
      <c r="H265" s="22"/>
      <c r="I265" s="22"/>
    </row>
    <row r="266" customFormat="false" ht="33" hidden="false" customHeight="true" outlineLevel="0" collapsed="false">
      <c r="A266" s="274"/>
      <c r="B266" s="22"/>
      <c r="D266" s="53"/>
      <c r="E266" s="22"/>
      <c r="F266" s="22"/>
      <c r="G266" s="22"/>
      <c r="H266" s="22"/>
      <c r="I266" s="22"/>
    </row>
    <row r="267" customFormat="false" ht="33" hidden="false" customHeight="true" outlineLevel="0" collapsed="false">
      <c r="A267" s="274"/>
      <c r="B267" s="22"/>
      <c r="D267" s="53"/>
      <c r="E267" s="22"/>
      <c r="F267" s="22"/>
      <c r="G267" s="22"/>
      <c r="H267" s="22"/>
      <c r="I267" s="22"/>
    </row>
    <row r="268" customFormat="false" ht="33" hidden="false" customHeight="true" outlineLevel="0" collapsed="false">
      <c r="A268" s="274"/>
      <c r="B268" s="22"/>
      <c r="D268" s="53"/>
      <c r="E268" s="22"/>
      <c r="F268" s="22"/>
      <c r="G268" s="22"/>
      <c r="H268" s="22"/>
      <c r="I268" s="22"/>
    </row>
    <row r="269" customFormat="false" ht="33" hidden="false" customHeight="true" outlineLevel="0" collapsed="false">
      <c r="A269" s="274"/>
      <c r="B269" s="22"/>
      <c r="D269" s="53"/>
      <c r="E269" s="22"/>
      <c r="F269" s="22"/>
      <c r="G269" s="22"/>
      <c r="H269" s="22"/>
      <c r="I269" s="22"/>
    </row>
    <row r="270" customFormat="false" ht="33" hidden="false" customHeight="true" outlineLevel="0" collapsed="false">
      <c r="A270" s="274"/>
      <c r="B270" s="22"/>
      <c r="D270" s="53"/>
      <c r="E270" s="22"/>
      <c r="F270" s="22"/>
      <c r="G270" s="22"/>
      <c r="H270" s="22"/>
      <c r="I270" s="22"/>
    </row>
    <row r="271" customFormat="false" ht="33" hidden="false" customHeight="true" outlineLevel="0" collapsed="false">
      <c r="A271" s="274"/>
      <c r="B271" s="22"/>
      <c r="D271" s="53"/>
      <c r="E271" s="22"/>
      <c r="F271" s="22"/>
      <c r="G271" s="22"/>
      <c r="H271" s="22"/>
      <c r="I271" s="22"/>
    </row>
    <row r="272" customFormat="false" ht="33" hidden="false" customHeight="true" outlineLevel="0" collapsed="false">
      <c r="A272" s="274"/>
      <c r="B272" s="22"/>
      <c r="D272" s="53"/>
      <c r="E272" s="22"/>
      <c r="F272" s="22"/>
      <c r="G272" s="22"/>
      <c r="H272" s="22"/>
      <c r="I272" s="22"/>
    </row>
    <row r="273" customFormat="false" ht="33" hidden="false" customHeight="true" outlineLevel="0" collapsed="false">
      <c r="A273" s="274"/>
      <c r="B273" s="22"/>
      <c r="D273" s="53"/>
      <c r="E273" s="22"/>
      <c r="F273" s="22"/>
      <c r="G273" s="22"/>
      <c r="H273" s="22"/>
      <c r="I273" s="22"/>
    </row>
    <row r="274" customFormat="false" ht="33" hidden="false" customHeight="true" outlineLevel="0" collapsed="false">
      <c r="A274" s="274"/>
      <c r="B274" s="22"/>
      <c r="D274" s="53"/>
      <c r="E274" s="22"/>
      <c r="F274" s="22"/>
      <c r="G274" s="22"/>
      <c r="H274" s="22"/>
      <c r="I274" s="22"/>
    </row>
    <row r="275" customFormat="false" ht="33" hidden="false" customHeight="true" outlineLevel="0" collapsed="false">
      <c r="A275" s="274"/>
      <c r="B275" s="22"/>
      <c r="D275" s="53"/>
      <c r="E275" s="22"/>
      <c r="F275" s="22"/>
      <c r="G275" s="22"/>
      <c r="H275" s="22"/>
      <c r="I275" s="22"/>
    </row>
    <row r="276" customFormat="false" ht="33" hidden="false" customHeight="true" outlineLevel="0" collapsed="false">
      <c r="A276" s="274"/>
      <c r="B276" s="22"/>
      <c r="D276" s="53"/>
      <c r="E276" s="22"/>
      <c r="F276" s="22"/>
      <c r="G276" s="22"/>
      <c r="H276" s="22"/>
      <c r="I276" s="22"/>
    </row>
    <row r="277" customFormat="false" ht="33" hidden="false" customHeight="true" outlineLevel="0" collapsed="false">
      <c r="A277" s="274"/>
      <c r="B277" s="22"/>
      <c r="D277" s="53"/>
      <c r="E277" s="22"/>
      <c r="F277" s="22"/>
      <c r="G277" s="22"/>
      <c r="H277" s="22"/>
      <c r="I277" s="22"/>
    </row>
    <row r="278" customFormat="false" ht="33" hidden="false" customHeight="true" outlineLevel="0" collapsed="false">
      <c r="A278" s="274"/>
      <c r="B278" s="22"/>
      <c r="D278" s="53"/>
      <c r="E278" s="22"/>
      <c r="F278" s="22"/>
      <c r="G278" s="22"/>
      <c r="H278" s="22"/>
      <c r="I278" s="22"/>
    </row>
    <row r="279" customFormat="false" ht="33" hidden="false" customHeight="true" outlineLevel="0" collapsed="false">
      <c r="A279" s="274"/>
      <c r="B279" s="22"/>
      <c r="D279" s="53"/>
      <c r="E279" s="22"/>
      <c r="F279" s="22"/>
      <c r="G279" s="22"/>
      <c r="H279" s="22"/>
      <c r="I279" s="22"/>
    </row>
    <row r="280" customFormat="false" ht="33" hidden="false" customHeight="true" outlineLevel="0" collapsed="false">
      <c r="A280" s="274"/>
      <c r="B280" s="22"/>
      <c r="D280" s="53"/>
      <c r="E280" s="22"/>
      <c r="F280" s="22"/>
      <c r="G280" s="22"/>
      <c r="H280" s="22"/>
      <c r="I280" s="22"/>
    </row>
    <row r="281" customFormat="false" ht="33" hidden="false" customHeight="true" outlineLevel="0" collapsed="false">
      <c r="A281" s="274"/>
      <c r="B281" s="22"/>
      <c r="D281" s="53"/>
      <c r="E281" s="22"/>
      <c r="F281" s="22"/>
      <c r="G281" s="22"/>
      <c r="H281" s="22"/>
      <c r="I281" s="22"/>
    </row>
    <row r="282" customFormat="false" ht="33" hidden="false" customHeight="true" outlineLevel="0" collapsed="false">
      <c r="A282" s="274"/>
      <c r="B282" s="22"/>
      <c r="D282" s="53"/>
      <c r="E282" s="22"/>
      <c r="F282" s="22"/>
      <c r="G282" s="22"/>
      <c r="H282" s="22"/>
      <c r="I282" s="22"/>
    </row>
    <row r="283" customFormat="false" ht="33" hidden="false" customHeight="true" outlineLevel="0" collapsed="false">
      <c r="A283" s="274"/>
      <c r="B283" s="22"/>
      <c r="D283" s="53"/>
      <c r="E283" s="22"/>
      <c r="F283" s="22"/>
      <c r="G283" s="22"/>
      <c r="H283" s="22"/>
      <c r="I283" s="22"/>
    </row>
    <row r="284" customFormat="false" ht="33" hidden="false" customHeight="true" outlineLevel="0" collapsed="false">
      <c r="A284" s="274"/>
      <c r="B284" s="22"/>
      <c r="D284" s="53"/>
      <c r="E284" s="22"/>
      <c r="F284" s="22"/>
      <c r="G284" s="22"/>
      <c r="H284" s="22"/>
      <c r="I284" s="22"/>
    </row>
    <row r="285" customFormat="false" ht="33" hidden="false" customHeight="true" outlineLevel="0" collapsed="false">
      <c r="A285" s="274"/>
      <c r="B285" s="22"/>
      <c r="D285" s="53"/>
      <c r="E285" s="22"/>
      <c r="F285" s="22"/>
      <c r="G285" s="22"/>
      <c r="H285" s="22"/>
      <c r="I285" s="22"/>
    </row>
    <row r="286" customFormat="false" ht="33" hidden="false" customHeight="true" outlineLevel="0" collapsed="false">
      <c r="A286" s="274"/>
      <c r="B286" s="22"/>
      <c r="D286" s="53"/>
      <c r="E286" s="22"/>
      <c r="F286" s="22"/>
      <c r="G286" s="22"/>
      <c r="H286" s="22"/>
      <c r="I286" s="22"/>
    </row>
    <row r="287" customFormat="false" ht="33" hidden="false" customHeight="true" outlineLevel="0" collapsed="false">
      <c r="A287" s="274"/>
      <c r="B287" s="22"/>
      <c r="D287" s="53"/>
      <c r="E287" s="22"/>
      <c r="F287" s="22"/>
      <c r="G287" s="22"/>
      <c r="H287" s="22"/>
      <c r="I287" s="22"/>
    </row>
    <row r="288" customFormat="false" ht="33" hidden="false" customHeight="true" outlineLevel="0" collapsed="false">
      <c r="A288" s="274"/>
      <c r="B288" s="22"/>
      <c r="D288" s="53"/>
      <c r="E288" s="22"/>
      <c r="F288" s="22"/>
      <c r="G288" s="22"/>
      <c r="H288" s="22"/>
      <c r="I288" s="22"/>
    </row>
    <row r="289" customFormat="false" ht="33" hidden="false" customHeight="true" outlineLevel="0" collapsed="false">
      <c r="A289" s="274"/>
      <c r="B289" s="22"/>
      <c r="D289" s="53"/>
      <c r="E289" s="22"/>
      <c r="F289" s="22"/>
      <c r="G289" s="22"/>
      <c r="H289" s="22"/>
      <c r="I289" s="22"/>
    </row>
    <row r="290" customFormat="false" ht="33" hidden="false" customHeight="true" outlineLevel="0" collapsed="false">
      <c r="A290" s="274"/>
      <c r="B290" s="22"/>
      <c r="D290" s="53"/>
      <c r="E290" s="22"/>
      <c r="F290" s="22"/>
      <c r="G290" s="22"/>
      <c r="H290" s="22"/>
      <c r="I290" s="22"/>
    </row>
    <row r="291" customFormat="false" ht="33" hidden="false" customHeight="true" outlineLevel="0" collapsed="false">
      <c r="A291" s="274"/>
      <c r="B291" s="22"/>
      <c r="D291" s="53"/>
      <c r="E291" s="22"/>
      <c r="F291" s="22"/>
      <c r="G291" s="22"/>
      <c r="H291" s="22"/>
      <c r="I291" s="22"/>
    </row>
    <row r="292" customFormat="false" ht="33" hidden="false" customHeight="true" outlineLevel="0" collapsed="false">
      <c r="A292" s="274"/>
      <c r="B292" s="22"/>
      <c r="D292" s="53"/>
      <c r="E292" s="22"/>
      <c r="F292" s="22"/>
      <c r="G292" s="22"/>
      <c r="H292" s="22"/>
      <c r="I292" s="22"/>
    </row>
    <row r="293" customFormat="false" ht="33" hidden="false" customHeight="true" outlineLevel="0" collapsed="false">
      <c r="A293" s="274"/>
      <c r="B293" s="22"/>
      <c r="D293" s="53"/>
      <c r="E293" s="22"/>
      <c r="F293" s="22"/>
      <c r="G293" s="22"/>
      <c r="H293" s="22"/>
      <c r="I293" s="22"/>
    </row>
    <row r="294" customFormat="false" ht="33" hidden="false" customHeight="true" outlineLevel="0" collapsed="false">
      <c r="A294" s="274"/>
      <c r="B294" s="22"/>
      <c r="D294" s="53"/>
      <c r="E294" s="22"/>
      <c r="F294" s="22"/>
      <c r="G294" s="22"/>
      <c r="H294" s="22"/>
      <c r="I294" s="22"/>
    </row>
    <row r="295" customFormat="false" ht="33" hidden="false" customHeight="true" outlineLevel="0" collapsed="false">
      <c r="A295" s="274"/>
      <c r="B295" s="22"/>
      <c r="D295" s="53"/>
      <c r="E295" s="22"/>
      <c r="F295" s="22"/>
      <c r="G295" s="22"/>
      <c r="H295" s="22"/>
      <c r="I295" s="22"/>
    </row>
    <row r="296" customFormat="false" ht="33" hidden="false" customHeight="true" outlineLevel="0" collapsed="false">
      <c r="A296" s="274"/>
      <c r="B296" s="22"/>
      <c r="D296" s="53"/>
      <c r="E296" s="22"/>
      <c r="F296" s="22"/>
      <c r="G296" s="22"/>
      <c r="H296" s="22"/>
      <c r="I296" s="22"/>
    </row>
    <row r="297" customFormat="false" ht="33" hidden="false" customHeight="true" outlineLevel="0" collapsed="false">
      <c r="A297" s="274"/>
      <c r="B297" s="22"/>
      <c r="D297" s="53"/>
      <c r="E297" s="22"/>
      <c r="F297" s="22"/>
      <c r="G297" s="22"/>
      <c r="H297" s="22"/>
      <c r="I297" s="22"/>
    </row>
    <row r="298" customFormat="false" ht="33" hidden="false" customHeight="true" outlineLevel="0" collapsed="false">
      <c r="A298" s="274"/>
      <c r="B298" s="22"/>
      <c r="D298" s="53"/>
      <c r="E298" s="22"/>
      <c r="F298" s="22"/>
      <c r="G298" s="22"/>
      <c r="H298" s="22"/>
      <c r="I298" s="22"/>
    </row>
    <row r="299" customFormat="false" ht="33" hidden="false" customHeight="true" outlineLevel="0" collapsed="false">
      <c r="A299" s="274"/>
      <c r="B299" s="22"/>
      <c r="D299" s="53"/>
      <c r="E299" s="22"/>
      <c r="F299" s="22"/>
      <c r="G299" s="22"/>
      <c r="H299" s="22"/>
      <c r="I299" s="22"/>
    </row>
    <row r="300" customFormat="false" ht="33" hidden="false" customHeight="true" outlineLevel="0" collapsed="false">
      <c r="A300" s="274"/>
      <c r="B300" s="22"/>
      <c r="D300" s="53"/>
      <c r="E300" s="22"/>
      <c r="F300" s="22"/>
      <c r="G300" s="22"/>
      <c r="H300" s="22"/>
      <c r="I300" s="22"/>
    </row>
    <row r="301" customFormat="false" ht="33" hidden="false" customHeight="true" outlineLevel="0" collapsed="false">
      <c r="A301" s="274"/>
      <c r="B301" s="22"/>
      <c r="D301" s="53"/>
      <c r="E301" s="22"/>
      <c r="F301" s="22"/>
      <c r="G301" s="22"/>
      <c r="H301" s="22"/>
      <c r="I301" s="22"/>
    </row>
    <row r="302" customFormat="false" ht="33" hidden="false" customHeight="true" outlineLevel="0" collapsed="false">
      <c r="A302" s="274"/>
      <c r="B302" s="22"/>
      <c r="D302" s="53"/>
      <c r="E302" s="22"/>
      <c r="F302" s="22"/>
      <c r="G302" s="22"/>
      <c r="H302" s="22"/>
      <c r="I302" s="22"/>
    </row>
    <row r="303" customFormat="false" ht="33" hidden="false" customHeight="true" outlineLevel="0" collapsed="false">
      <c r="A303" s="274"/>
      <c r="B303" s="22"/>
      <c r="D303" s="53"/>
      <c r="E303" s="22"/>
      <c r="F303" s="22"/>
      <c r="G303" s="22"/>
      <c r="H303" s="22"/>
      <c r="I303" s="22"/>
    </row>
    <row r="304" customFormat="false" ht="33" hidden="false" customHeight="true" outlineLevel="0" collapsed="false">
      <c r="A304" s="274"/>
      <c r="B304" s="22"/>
      <c r="D304" s="53"/>
      <c r="E304" s="22"/>
      <c r="F304" s="22"/>
      <c r="G304" s="22"/>
      <c r="H304" s="22"/>
      <c r="I304" s="22"/>
    </row>
    <row r="305" customFormat="false" ht="33" hidden="false" customHeight="true" outlineLevel="0" collapsed="false">
      <c r="A305" s="274"/>
      <c r="B305" s="22"/>
      <c r="D305" s="53"/>
      <c r="E305" s="22"/>
      <c r="F305" s="22"/>
      <c r="G305" s="22"/>
      <c r="H305" s="22"/>
      <c r="I305" s="22"/>
    </row>
    <row r="306" customFormat="false" ht="33" hidden="false" customHeight="true" outlineLevel="0" collapsed="false">
      <c r="A306" s="274"/>
      <c r="B306" s="22"/>
      <c r="D306" s="53"/>
      <c r="E306" s="22"/>
      <c r="F306" s="22"/>
      <c r="G306" s="22"/>
      <c r="H306" s="22"/>
      <c r="I306" s="22"/>
    </row>
    <row r="307" customFormat="false" ht="33" hidden="false" customHeight="true" outlineLevel="0" collapsed="false">
      <c r="A307" s="274"/>
      <c r="B307" s="22"/>
      <c r="D307" s="53"/>
      <c r="E307" s="22"/>
      <c r="F307" s="22"/>
      <c r="G307" s="22"/>
      <c r="H307" s="22"/>
      <c r="I307" s="22"/>
    </row>
    <row r="308" customFormat="false" ht="33" hidden="false" customHeight="true" outlineLevel="0" collapsed="false">
      <c r="A308" s="274"/>
      <c r="B308" s="22"/>
      <c r="D308" s="53"/>
      <c r="E308" s="22"/>
      <c r="F308" s="22"/>
      <c r="G308" s="22"/>
      <c r="H308" s="22"/>
      <c r="I308" s="22"/>
    </row>
    <row r="309" customFormat="false" ht="33" hidden="false" customHeight="true" outlineLevel="0" collapsed="false">
      <c r="A309" s="274"/>
      <c r="B309" s="22"/>
      <c r="D309" s="53"/>
      <c r="E309" s="22"/>
      <c r="F309" s="22"/>
      <c r="G309" s="22"/>
      <c r="H309" s="22"/>
      <c r="I309" s="22"/>
    </row>
    <row r="310" customFormat="false" ht="33" hidden="false" customHeight="true" outlineLevel="0" collapsed="false">
      <c r="A310" s="274"/>
      <c r="B310" s="22"/>
      <c r="D310" s="53"/>
      <c r="E310" s="22"/>
      <c r="F310" s="22"/>
      <c r="G310" s="22"/>
      <c r="H310" s="22"/>
      <c r="I310" s="22"/>
    </row>
    <row r="311" customFormat="false" ht="33" hidden="false" customHeight="true" outlineLevel="0" collapsed="false">
      <c r="A311" s="274"/>
      <c r="B311" s="22"/>
      <c r="D311" s="53"/>
      <c r="E311" s="22"/>
      <c r="F311" s="22"/>
      <c r="G311" s="22"/>
      <c r="H311" s="22"/>
      <c r="I311" s="22"/>
    </row>
    <row r="312" customFormat="false" ht="33" hidden="false" customHeight="true" outlineLevel="0" collapsed="false">
      <c r="A312" s="274"/>
      <c r="B312" s="22"/>
      <c r="D312" s="53"/>
      <c r="E312" s="22"/>
      <c r="F312" s="22"/>
      <c r="G312" s="22"/>
      <c r="H312" s="22"/>
      <c r="I312" s="22"/>
    </row>
    <row r="313" customFormat="false" ht="33" hidden="false" customHeight="true" outlineLevel="0" collapsed="false">
      <c r="A313" s="274"/>
      <c r="B313" s="22"/>
      <c r="D313" s="53"/>
      <c r="E313" s="22"/>
      <c r="F313" s="22"/>
      <c r="G313" s="22"/>
      <c r="H313" s="22"/>
      <c r="I313" s="22"/>
    </row>
    <row r="314" customFormat="false" ht="33" hidden="false" customHeight="true" outlineLevel="0" collapsed="false">
      <c r="A314" s="274"/>
      <c r="B314" s="22"/>
      <c r="D314" s="53"/>
      <c r="E314" s="22"/>
      <c r="F314" s="22"/>
      <c r="G314" s="22"/>
      <c r="H314" s="22"/>
      <c r="I314" s="22"/>
    </row>
    <row r="315" customFormat="false" ht="33" hidden="false" customHeight="true" outlineLevel="0" collapsed="false">
      <c r="A315" s="274"/>
      <c r="B315" s="22"/>
      <c r="D315" s="53"/>
      <c r="E315" s="22"/>
      <c r="F315" s="22"/>
      <c r="G315" s="22"/>
      <c r="H315" s="22"/>
      <c r="I315" s="22"/>
    </row>
    <row r="316" customFormat="false" ht="33" hidden="false" customHeight="true" outlineLevel="0" collapsed="false">
      <c r="A316" s="274"/>
      <c r="B316" s="22"/>
      <c r="D316" s="53"/>
      <c r="E316" s="22"/>
      <c r="F316" s="22"/>
      <c r="G316" s="22"/>
      <c r="H316" s="22"/>
      <c r="I316" s="22"/>
    </row>
    <row r="317" customFormat="false" ht="33" hidden="false" customHeight="true" outlineLevel="0" collapsed="false">
      <c r="A317" s="274"/>
      <c r="B317" s="22"/>
      <c r="D317" s="53"/>
      <c r="E317" s="22"/>
      <c r="F317" s="22"/>
      <c r="G317" s="22"/>
      <c r="H317" s="22"/>
      <c r="I317" s="22"/>
    </row>
    <row r="318" customFormat="false" ht="33" hidden="false" customHeight="true" outlineLevel="0" collapsed="false">
      <c r="A318" s="274"/>
      <c r="B318" s="22"/>
      <c r="D318" s="53"/>
      <c r="E318" s="22"/>
      <c r="F318" s="22"/>
      <c r="G318" s="22"/>
      <c r="H318" s="22"/>
      <c r="I318" s="22"/>
    </row>
    <row r="319" customFormat="false" ht="33" hidden="false" customHeight="true" outlineLevel="0" collapsed="false">
      <c r="A319" s="274"/>
      <c r="B319" s="22"/>
      <c r="D319" s="53"/>
      <c r="E319" s="22"/>
      <c r="F319" s="22"/>
      <c r="G319" s="22"/>
      <c r="H319" s="22"/>
      <c r="I319" s="22"/>
    </row>
    <row r="320" customFormat="false" ht="33" hidden="false" customHeight="true" outlineLevel="0" collapsed="false">
      <c r="A320" s="274"/>
      <c r="B320" s="22"/>
      <c r="D320" s="53"/>
      <c r="E320" s="22"/>
      <c r="F320" s="22"/>
      <c r="G320" s="22"/>
      <c r="H320" s="22"/>
      <c r="I320" s="22"/>
    </row>
    <row r="321" customFormat="false" ht="33" hidden="false" customHeight="true" outlineLevel="0" collapsed="false">
      <c r="A321" s="274"/>
      <c r="B321" s="22"/>
      <c r="D321" s="53"/>
      <c r="E321" s="22"/>
      <c r="F321" s="22"/>
      <c r="G321" s="22"/>
      <c r="H321" s="22"/>
      <c r="I321" s="22"/>
    </row>
    <row r="322" customFormat="false" ht="33" hidden="false" customHeight="true" outlineLevel="0" collapsed="false">
      <c r="A322" s="274"/>
      <c r="B322" s="22"/>
      <c r="D322" s="53"/>
      <c r="E322" s="22"/>
      <c r="F322" s="22"/>
      <c r="G322" s="22"/>
      <c r="H322" s="22"/>
      <c r="I322" s="22"/>
    </row>
    <row r="323" customFormat="false" ht="33" hidden="false" customHeight="true" outlineLevel="0" collapsed="false">
      <c r="A323" s="274"/>
      <c r="B323" s="22"/>
      <c r="D323" s="53"/>
      <c r="E323" s="22"/>
      <c r="F323" s="22"/>
      <c r="G323" s="22"/>
      <c r="H323" s="22"/>
      <c r="I323" s="22"/>
    </row>
    <row r="324" customFormat="false" ht="33" hidden="false" customHeight="true" outlineLevel="0" collapsed="false">
      <c r="A324" s="274"/>
      <c r="B324" s="22"/>
      <c r="D324" s="53"/>
      <c r="E324" s="22"/>
      <c r="F324" s="22"/>
      <c r="G324" s="22"/>
      <c r="H324" s="22"/>
      <c r="I324" s="22"/>
    </row>
    <row r="325" customFormat="false" ht="33" hidden="false" customHeight="true" outlineLevel="0" collapsed="false">
      <c r="A325" s="274"/>
      <c r="B325" s="22"/>
      <c r="D325" s="53"/>
      <c r="E325" s="22"/>
      <c r="F325" s="22"/>
      <c r="G325" s="22"/>
      <c r="H325" s="22"/>
      <c r="I325" s="22"/>
    </row>
    <row r="326" customFormat="false" ht="33" hidden="false" customHeight="true" outlineLevel="0" collapsed="false">
      <c r="A326" s="274"/>
      <c r="B326" s="22"/>
      <c r="D326" s="53"/>
      <c r="E326" s="22"/>
      <c r="F326" s="22"/>
      <c r="G326" s="22"/>
      <c r="H326" s="22"/>
      <c r="I326" s="22"/>
    </row>
    <row r="327" customFormat="false" ht="33" hidden="false" customHeight="true" outlineLevel="0" collapsed="false">
      <c r="A327" s="274"/>
      <c r="B327" s="22"/>
      <c r="D327" s="53"/>
      <c r="E327" s="22"/>
      <c r="F327" s="22"/>
      <c r="G327" s="22"/>
      <c r="H327" s="22"/>
      <c r="I327" s="22"/>
    </row>
    <row r="328" customFormat="false" ht="33" hidden="false" customHeight="true" outlineLevel="0" collapsed="false">
      <c r="A328" s="274"/>
      <c r="B328" s="22"/>
      <c r="D328" s="53"/>
      <c r="E328" s="22"/>
      <c r="F328" s="22"/>
      <c r="G328" s="22"/>
      <c r="H328" s="22"/>
      <c r="I328" s="22"/>
    </row>
    <row r="329" customFormat="false" ht="33" hidden="false" customHeight="true" outlineLevel="0" collapsed="false">
      <c r="A329" s="274"/>
      <c r="B329" s="22"/>
      <c r="D329" s="53"/>
      <c r="E329" s="22"/>
      <c r="F329" s="22"/>
      <c r="G329" s="22"/>
      <c r="H329" s="22"/>
      <c r="I329" s="22"/>
    </row>
    <row r="330" customFormat="false" ht="33" hidden="false" customHeight="true" outlineLevel="0" collapsed="false">
      <c r="A330" s="274"/>
      <c r="B330" s="22"/>
      <c r="D330" s="53"/>
      <c r="E330" s="22"/>
      <c r="F330" s="22"/>
      <c r="G330" s="22"/>
      <c r="H330" s="22"/>
      <c r="I330" s="22"/>
    </row>
    <row r="331" customFormat="false" ht="33" hidden="false" customHeight="true" outlineLevel="0" collapsed="false">
      <c r="A331" s="274"/>
      <c r="B331" s="22"/>
      <c r="D331" s="53"/>
      <c r="E331" s="22"/>
      <c r="F331" s="22"/>
      <c r="G331" s="22"/>
      <c r="H331" s="22"/>
      <c r="I331" s="22"/>
    </row>
    <row r="332" customFormat="false" ht="33" hidden="false" customHeight="true" outlineLevel="0" collapsed="false">
      <c r="A332" s="274"/>
      <c r="B332" s="22"/>
      <c r="D332" s="53"/>
      <c r="E332" s="22"/>
      <c r="F332" s="22"/>
      <c r="G332" s="22"/>
      <c r="H332" s="22"/>
      <c r="I332" s="22"/>
    </row>
    <row r="333" customFormat="false" ht="33" hidden="false" customHeight="true" outlineLevel="0" collapsed="false">
      <c r="A333" s="274"/>
      <c r="B333" s="22"/>
      <c r="D333" s="53"/>
      <c r="E333" s="22"/>
      <c r="F333" s="22"/>
      <c r="G333" s="22"/>
      <c r="H333" s="22"/>
      <c r="I333" s="22"/>
    </row>
    <row r="334" customFormat="false" ht="33" hidden="false" customHeight="true" outlineLevel="0" collapsed="false">
      <c r="A334" s="274"/>
      <c r="B334" s="22"/>
      <c r="D334" s="53"/>
      <c r="E334" s="22"/>
      <c r="F334" s="22"/>
      <c r="G334" s="22"/>
      <c r="H334" s="22"/>
      <c r="I334" s="22"/>
    </row>
    <row r="335" customFormat="false" ht="33" hidden="false" customHeight="true" outlineLevel="0" collapsed="false">
      <c r="A335" s="274"/>
      <c r="B335" s="22"/>
      <c r="D335" s="53"/>
      <c r="E335" s="22"/>
      <c r="F335" s="22"/>
      <c r="G335" s="22"/>
      <c r="H335" s="22"/>
      <c r="I335" s="22"/>
    </row>
    <row r="336" customFormat="false" ht="33" hidden="false" customHeight="true" outlineLevel="0" collapsed="false">
      <c r="A336" s="274"/>
      <c r="B336" s="22"/>
      <c r="D336" s="53"/>
      <c r="E336" s="22"/>
      <c r="F336" s="22"/>
      <c r="G336" s="22"/>
      <c r="H336" s="22"/>
      <c r="I336" s="22"/>
    </row>
    <row r="337" customFormat="false" ht="33" hidden="false" customHeight="true" outlineLevel="0" collapsed="false">
      <c r="A337" s="274"/>
      <c r="B337" s="22"/>
      <c r="D337" s="53"/>
      <c r="E337" s="22"/>
      <c r="F337" s="22"/>
      <c r="G337" s="22"/>
      <c r="H337" s="22"/>
      <c r="I337" s="22"/>
    </row>
    <row r="338" customFormat="false" ht="33" hidden="false" customHeight="true" outlineLevel="0" collapsed="false">
      <c r="A338" s="274"/>
      <c r="B338" s="22"/>
      <c r="D338" s="53"/>
      <c r="E338" s="22"/>
      <c r="F338" s="22"/>
      <c r="G338" s="22"/>
      <c r="H338" s="22"/>
      <c r="I338" s="22"/>
    </row>
    <row r="339" customFormat="false" ht="33" hidden="false" customHeight="true" outlineLevel="0" collapsed="false">
      <c r="A339" s="274"/>
      <c r="B339" s="22"/>
      <c r="D339" s="53"/>
      <c r="E339" s="22"/>
      <c r="F339" s="22"/>
      <c r="G339" s="22"/>
      <c r="H339" s="22"/>
      <c r="I339" s="22"/>
    </row>
    <row r="340" customFormat="false" ht="33" hidden="false" customHeight="true" outlineLevel="0" collapsed="false">
      <c r="A340" s="274"/>
      <c r="B340" s="22"/>
      <c r="D340" s="53"/>
      <c r="E340" s="22"/>
      <c r="F340" s="22"/>
      <c r="G340" s="22"/>
      <c r="H340" s="22"/>
      <c r="I340" s="22"/>
    </row>
    <row r="341" customFormat="false" ht="33" hidden="false" customHeight="true" outlineLevel="0" collapsed="false">
      <c r="A341" s="274"/>
      <c r="B341" s="22"/>
      <c r="D341" s="53"/>
      <c r="E341" s="22"/>
      <c r="F341" s="22"/>
      <c r="G341" s="22"/>
      <c r="H341" s="22"/>
      <c r="I341" s="22"/>
    </row>
    <row r="342" customFormat="false" ht="33" hidden="false" customHeight="true" outlineLevel="0" collapsed="false">
      <c r="A342" s="274"/>
      <c r="B342" s="22"/>
      <c r="D342" s="53"/>
      <c r="E342" s="22"/>
      <c r="F342" s="22"/>
      <c r="G342" s="22"/>
      <c r="H342" s="22"/>
      <c r="I342" s="22"/>
    </row>
    <row r="343" customFormat="false" ht="33" hidden="false" customHeight="true" outlineLevel="0" collapsed="false">
      <c r="A343" s="274"/>
      <c r="B343" s="22"/>
      <c r="D343" s="53"/>
      <c r="E343" s="22"/>
      <c r="F343" s="22"/>
      <c r="G343" s="22"/>
      <c r="H343" s="22"/>
      <c r="I343" s="22"/>
    </row>
    <row r="344" customFormat="false" ht="33" hidden="false" customHeight="true" outlineLevel="0" collapsed="false">
      <c r="A344" s="274"/>
      <c r="B344" s="22"/>
      <c r="D344" s="53"/>
      <c r="E344" s="22"/>
      <c r="F344" s="22"/>
      <c r="G344" s="22"/>
      <c r="H344" s="22"/>
      <c r="I344" s="22"/>
    </row>
    <row r="345" customFormat="false" ht="33" hidden="false" customHeight="true" outlineLevel="0" collapsed="false">
      <c r="A345" s="274"/>
      <c r="B345" s="22"/>
      <c r="D345" s="53"/>
      <c r="E345" s="22"/>
      <c r="F345" s="22"/>
      <c r="G345" s="22"/>
      <c r="H345" s="22"/>
      <c r="I345" s="22"/>
    </row>
    <row r="346" customFormat="false" ht="33" hidden="false" customHeight="true" outlineLevel="0" collapsed="false">
      <c r="A346" s="274"/>
      <c r="B346" s="22"/>
      <c r="D346" s="53"/>
      <c r="E346" s="22"/>
      <c r="F346" s="22"/>
      <c r="G346" s="22"/>
      <c r="H346" s="22"/>
      <c r="I346" s="22"/>
    </row>
    <row r="347" customFormat="false" ht="33" hidden="false" customHeight="true" outlineLevel="0" collapsed="false">
      <c r="A347" s="274"/>
      <c r="B347" s="22"/>
      <c r="D347" s="53"/>
      <c r="E347" s="22"/>
      <c r="F347" s="22"/>
      <c r="G347" s="22"/>
      <c r="H347" s="22"/>
      <c r="I347" s="22"/>
    </row>
    <row r="348" customFormat="false" ht="33" hidden="false" customHeight="true" outlineLevel="0" collapsed="false">
      <c r="A348" s="274"/>
      <c r="B348" s="22"/>
      <c r="D348" s="53"/>
      <c r="E348" s="22"/>
      <c r="F348" s="22"/>
      <c r="G348" s="22"/>
      <c r="H348" s="22"/>
      <c r="I348" s="22"/>
    </row>
    <row r="349" customFormat="false" ht="33" hidden="false" customHeight="true" outlineLevel="0" collapsed="false">
      <c r="A349" s="274"/>
      <c r="B349" s="22"/>
      <c r="D349" s="53"/>
      <c r="E349" s="22"/>
      <c r="F349" s="22"/>
      <c r="G349" s="22"/>
      <c r="H349" s="22"/>
      <c r="I349" s="22"/>
    </row>
    <row r="350" customFormat="false" ht="33" hidden="false" customHeight="true" outlineLevel="0" collapsed="false">
      <c r="A350" s="274"/>
      <c r="B350" s="22"/>
      <c r="D350" s="53"/>
      <c r="E350" s="22"/>
      <c r="F350" s="22"/>
      <c r="G350" s="22"/>
      <c r="H350" s="22"/>
      <c r="I350" s="22"/>
    </row>
    <row r="351" customFormat="false" ht="33" hidden="false" customHeight="true" outlineLevel="0" collapsed="false">
      <c r="A351" s="274"/>
      <c r="B351" s="22"/>
      <c r="D351" s="53"/>
      <c r="E351" s="22"/>
      <c r="F351" s="22"/>
      <c r="G351" s="22"/>
      <c r="H351" s="22"/>
      <c r="I351" s="22"/>
    </row>
    <row r="352" customFormat="false" ht="33" hidden="false" customHeight="true" outlineLevel="0" collapsed="false">
      <c r="A352" s="274"/>
      <c r="B352" s="22"/>
      <c r="D352" s="53"/>
      <c r="E352" s="22"/>
      <c r="F352" s="22"/>
      <c r="G352" s="22"/>
      <c r="H352" s="22"/>
      <c r="I352" s="22"/>
    </row>
    <row r="353" customFormat="false" ht="33" hidden="false" customHeight="true" outlineLevel="0" collapsed="false">
      <c r="A353" s="274"/>
      <c r="B353" s="22"/>
      <c r="D353" s="53"/>
      <c r="E353" s="22"/>
      <c r="F353" s="22"/>
      <c r="G353" s="22"/>
      <c r="H353" s="22"/>
      <c r="I353" s="22"/>
    </row>
    <row r="354" customFormat="false" ht="33" hidden="false" customHeight="true" outlineLevel="0" collapsed="false">
      <c r="A354" s="274"/>
      <c r="B354" s="22"/>
      <c r="D354" s="53"/>
      <c r="E354" s="22"/>
      <c r="F354" s="22"/>
      <c r="G354" s="22"/>
      <c r="H354" s="22"/>
      <c r="I354" s="22"/>
    </row>
    <row r="355" customFormat="false" ht="33" hidden="false" customHeight="true" outlineLevel="0" collapsed="false">
      <c r="A355" s="274"/>
      <c r="B355" s="22"/>
      <c r="D355" s="53"/>
      <c r="E355" s="22"/>
      <c r="F355" s="22"/>
      <c r="G355" s="22"/>
      <c r="H355" s="22"/>
      <c r="I355" s="22"/>
    </row>
    <row r="356" customFormat="false" ht="33" hidden="false" customHeight="true" outlineLevel="0" collapsed="false">
      <c r="A356" s="274"/>
      <c r="B356" s="22"/>
      <c r="D356" s="53"/>
      <c r="E356" s="22"/>
      <c r="F356" s="22"/>
      <c r="G356" s="22"/>
      <c r="H356" s="22"/>
      <c r="I356" s="22"/>
    </row>
    <row r="357" customFormat="false" ht="33" hidden="false" customHeight="true" outlineLevel="0" collapsed="false">
      <c r="A357" s="274"/>
      <c r="B357" s="22"/>
      <c r="D357" s="53"/>
      <c r="E357" s="22"/>
      <c r="F357" s="22"/>
      <c r="G357" s="22"/>
      <c r="H357" s="22"/>
      <c r="I357" s="22"/>
    </row>
    <row r="358" customFormat="false" ht="33" hidden="false" customHeight="true" outlineLevel="0" collapsed="false">
      <c r="A358" s="274"/>
      <c r="B358" s="22"/>
      <c r="D358" s="53"/>
      <c r="E358" s="22"/>
      <c r="F358" s="22"/>
      <c r="G358" s="22"/>
      <c r="H358" s="22"/>
      <c r="I358" s="22"/>
    </row>
    <row r="359" customFormat="false" ht="33" hidden="false" customHeight="true" outlineLevel="0" collapsed="false">
      <c r="A359" s="274"/>
      <c r="B359" s="22"/>
      <c r="D359" s="53"/>
      <c r="E359" s="22"/>
      <c r="F359" s="22"/>
      <c r="G359" s="22"/>
      <c r="H359" s="22"/>
      <c r="I359" s="22"/>
    </row>
    <row r="360" customFormat="false" ht="33" hidden="false" customHeight="true" outlineLevel="0" collapsed="false">
      <c r="A360" s="274"/>
      <c r="B360" s="22"/>
      <c r="D360" s="53"/>
      <c r="E360" s="22"/>
      <c r="F360" s="22"/>
      <c r="G360" s="22"/>
      <c r="H360" s="22"/>
      <c r="I360" s="22"/>
    </row>
    <row r="361" customFormat="false" ht="33" hidden="false" customHeight="true" outlineLevel="0" collapsed="false">
      <c r="A361" s="274"/>
      <c r="B361" s="22"/>
      <c r="D361" s="53"/>
      <c r="E361" s="22"/>
      <c r="F361" s="22"/>
      <c r="G361" s="22"/>
      <c r="H361" s="22"/>
      <c r="I361" s="22"/>
    </row>
    <row r="362" customFormat="false" ht="33" hidden="false" customHeight="true" outlineLevel="0" collapsed="false">
      <c r="A362" s="274"/>
      <c r="B362" s="22"/>
      <c r="D362" s="53"/>
      <c r="E362" s="22"/>
      <c r="F362" s="22"/>
      <c r="G362" s="22"/>
      <c r="H362" s="22"/>
      <c r="I362" s="22"/>
    </row>
    <row r="363" customFormat="false" ht="33" hidden="false" customHeight="true" outlineLevel="0" collapsed="false">
      <c r="A363" s="274"/>
      <c r="B363" s="22"/>
      <c r="D363" s="53"/>
      <c r="E363" s="22"/>
      <c r="F363" s="22"/>
      <c r="G363" s="22"/>
      <c r="H363" s="22"/>
      <c r="I363" s="22"/>
    </row>
    <row r="364" customFormat="false" ht="33" hidden="false" customHeight="true" outlineLevel="0" collapsed="false">
      <c r="A364" s="274"/>
      <c r="B364" s="22"/>
      <c r="D364" s="53"/>
      <c r="E364" s="22"/>
      <c r="F364" s="22"/>
      <c r="G364" s="22"/>
      <c r="H364" s="22"/>
      <c r="I364" s="22"/>
    </row>
    <row r="365" customFormat="false" ht="33" hidden="false" customHeight="true" outlineLevel="0" collapsed="false">
      <c r="A365" s="274"/>
      <c r="B365" s="22"/>
      <c r="D365" s="53"/>
      <c r="E365" s="22"/>
      <c r="F365" s="22"/>
      <c r="G365" s="22"/>
      <c r="H365" s="22"/>
      <c r="I365" s="22"/>
    </row>
    <row r="366" customFormat="false" ht="33" hidden="false" customHeight="true" outlineLevel="0" collapsed="false">
      <c r="A366" s="274"/>
      <c r="B366" s="22"/>
      <c r="D366" s="53"/>
      <c r="E366" s="22"/>
      <c r="F366" s="22"/>
      <c r="G366" s="22"/>
      <c r="H366" s="22"/>
      <c r="I366" s="22"/>
    </row>
    <row r="367" customFormat="false" ht="33" hidden="false" customHeight="true" outlineLevel="0" collapsed="false">
      <c r="A367" s="274"/>
      <c r="B367" s="22"/>
      <c r="D367" s="53"/>
      <c r="E367" s="22"/>
      <c r="F367" s="22"/>
      <c r="G367" s="22"/>
      <c r="H367" s="22"/>
      <c r="I367" s="22"/>
    </row>
    <row r="368" customFormat="false" ht="33" hidden="false" customHeight="true" outlineLevel="0" collapsed="false">
      <c r="A368" s="274"/>
      <c r="B368" s="22"/>
      <c r="D368" s="53"/>
      <c r="E368" s="22"/>
      <c r="F368" s="22"/>
      <c r="G368" s="22"/>
      <c r="H368" s="22"/>
      <c r="I368" s="22"/>
    </row>
    <row r="369" customFormat="false" ht="33" hidden="false" customHeight="true" outlineLevel="0" collapsed="false">
      <c r="A369" s="274"/>
      <c r="B369" s="22"/>
      <c r="D369" s="53"/>
      <c r="E369" s="22"/>
      <c r="F369" s="22"/>
      <c r="G369" s="22"/>
      <c r="H369" s="22"/>
      <c r="I369" s="22"/>
    </row>
    <row r="370" customFormat="false" ht="33" hidden="false" customHeight="true" outlineLevel="0" collapsed="false">
      <c r="A370" s="274"/>
      <c r="B370" s="22"/>
      <c r="D370" s="53"/>
      <c r="E370" s="22"/>
      <c r="F370" s="22"/>
      <c r="G370" s="22"/>
      <c r="H370" s="22"/>
      <c r="I370" s="22"/>
    </row>
    <row r="371" customFormat="false" ht="33" hidden="false" customHeight="true" outlineLevel="0" collapsed="false">
      <c r="A371" s="274"/>
      <c r="B371" s="22"/>
      <c r="D371" s="53"/>
      <c r="E371" s="22"/>
      <c r="F371" s="22"/>
      <c r="G371" s="22"/>
      <c r="H371" s="22"/>
      <c r="I371" s="22"/>
    </row>
    <row r="372" customFormat="false" ht="33" hidden="false" customHeight="true" outlineLevel="0" collapsed="false">
      <c r="A372" s="274"/>
      <c r="B372" s="22"/>
      <c r="D372" s="53"/>
      <c r="E372" s="22"/>
      <c r="F372" s="22"/>
      <c r="G372" s="22"/>
      <c r="H372" s="22"/>
      <c r="I372" s="22"/>
    </row>
    <row r="373" customFormat="false" ht="33" hidden="false" customHeight="true" outlineLevel="0" collapsed="false">
      <c r="A373" s="274"/>
      <c r="B373" s="22"/>
      <c r="D373" s="53"/>
      <c r="E373" s="22"/>
      <c r="F373" s="22"/>
      <c r="G373" s="22"/>
      <c r="H373" s="22"/>
      <c r="I373" s="22"/>
    </row>
    <row r="374" customFormat="false" ht="33" hidden="false" customHeight="true" outlineLevel="0" collapsed="false">
      <c r="A374" s="274"/>
      <c r="B374" s="22"/>
      <c r="D374" s="53"/>
      <c r="E374" s="22"/>
      <c r="F374" s="22"/>
      <c r="G374" s="22"/>
      <c r="H374" s="22"/>
      <c r="I374" s="22"/>
    </row>
    <row r="375" customFormat="false" ht="33" hidden="false" customHeight="true" outlineLevel="0" collapsed="false">
      <c r="A375" s="274"/>
      <c r="B375" s="22"/>
      <c r="D375" s="53"/>
      <c r="E375" s="22"/>
      <c r="F375" s="22"/>
      <c r="G375" s="22"/>
      <c r="H375" s="22"/>
      <c r="I375" s="22"/>
    </row>
    <row r="376" customFormat="false" ht="33" hidden="false" customHeight="true" outlineLevel="0" collapsed="false">
      <c r="A376" s="274"/>
      <c r="B376" s="22"/>
      <c r="D376" s="53"/>
      <c r="E376" s="22"/>
      <c r="F376" s="22"/>
      <c r="G376" s="22"/>
      <c r="H376" s="22"/>
      <c r="I376" s="22"/>
    </row>
    <row r="377" customFormat="false" ht="33" hidden="false" customHeight="true" outlineLevel="0" collapsed="false">
      <c r="A377" s="274"/>
      <c r="B377" s="22"/>
      <c r="D377" s="53"/>
      <c r="E377" s="22"/>
      <c r="F377" s="22"/>
      <c r="G377" s="22"/>
      <c r="H377" s="22"/>
      <c r="I377" s="22"/>
    </row>
    <row r="378" customFormat="false" ht="33" hidden="false" customHeight="true" outlineLevel="0" collapsed="false">
      <c r="A378" s="274"/>
      <c r="B378" s="22"/>
      <c r="D378" s="53"/>
      <c r="E378" s="22"/>
      <c r="F378" s="22"/>
      <c r="G378" s="22"/>
      <c r="H378" s="22"/>
      <c r="I378" s="22"/>
    </row>
    <row r="379" customFormat="false" ht="33" hidden="false" customHeight="true" outlineLevel="0" collapsed="false">
      <c r="A379" s="274"/>
      <c r="B379" s="22"/>
      <c r="D379" s="53"/>
      <c r="E379" s="22"/>
      <c r="F379" s="22"/>
      <c r="G379" s="22"/>
      <c r="H379" s="22"/>
      <c r="I379" s="22"/>
    </row>
    <row r="380" customFormat="false" ht="33" hidden="false" customHeight="true" outlineLevel="0" collapsed="false">
      <c r="A380" s="274"/>
      <c r="B380" s="22"/>
      <c r="D380" s="53"/>
      <c r="E380" s="22"/>
      <c r="F380" s="22"/>
      <c r="G380" s="22"/>
      <c r="H380" s="22"/>
      <c r="I380" s="22"/>
    </row>
    <row r="381" customFormat="false" ht="33" hidden="false" customHeight="true" outlineLevel="0" collapsed="false">
      <c r="A381" s="274"/>
      <c r="B381" s="22"/>
      <c r="D381" s="53"/>
      <c r="E381" s="22"/>
      <c r="F381" s="22"/>
      <c r="G381" s="22"/>
      <c r="H381" s="22"/>
      <c r="I381" s="22"/>
    </row>
    <row r="382" customFormat="false" ht="33" hidden="false" customHeight="true" outlineLevel="0" collapsed="false">
      <c r="A382" s="274"/>
      <c r="B382" s="22"/>
      <c r="D382" s="53"/>
      <c r="E382" s="22"/>
      <c r="F382" s="22"/>
      <c r="G382" s="22"/>
      <c r="H382" s="22"/>
      <c r="I382" s="22"/>
    </row>
    <row r="383" customFormat="false" ht="33" hidden="false" customHeight="true" outlineLevel="0" collapsed="false">
      <c r="A383" s="274"/>
      <c r="B383" s="22"/>
      <c r="D383" s="53"/>
      <c r="E383" s="22"/>
      <c r="F383" s="22"/>
      <c r="G383" s="22"/>
      <c r="H383" s="22"/>
      <c r="I383" s="22"/>
    </row>
    <row r="384" customFormat="false" ht="33" hidden="false" customHeight="true" outlineLevel="0" collapsed="false">
      <c r="A384" s="274"/>
      <c r="B384" s="22"/>
      <c r="D384" s="53"/>
      <c r="E384" s="22"/>
      <c r="F384" s="22"/>
      <c r="G384" s="22"/>
      <c r="H384" s="22"/>
      <c r="I384" s="22"/>
    </row>
    <row r="385" customFormat="false" ht="33" hidden="false" customHeight="true" outlineLevel="0" collapsed="false">
      <c r="A385" s="274"/>
      <c r="B385" s="22"/>
      <c r="D385" s="53"/>
      <c r="E385" s="22"/>
      <c r="F385" s="22"/>
      <c r="G385" s="22"/>
      <c r="H385" s="22"/>
      <c r="I385" s="22"/>
    </row>
    <row r="386" customFormat="false" ht="33" hidden="false" customHeight="true" outlineLevel="0" collapsed="false">
      <c r="A386" s="274"/>
      <c r="B386" s="22"/>
      <c r="D386" s="53"/>
      <c r="E386" s="22"/>
      <c r="F386" s="22"/>
      <c r="G386" s="22"/>
      <c r="H386" s="22"/>
      <c r="I386" s="22"/>
    </row>
    <row r="387" customFormat="false" ht="33" hidden="false" customHeight="true" outlineLevel="0" collapsed="false">
      <c r="A387" s="274"/>
      <c r="B387" s="22"/>
      <c r="D387" s="53"/>
      <c r="E387" s="22"/>
      <c r="F387" s="22"/>
      <c r="G387" s="22"/>
      <c r="H387" s="22"/>
      <c r="I387" s="22"/>
    </row>
    <row r="388" customFormat="false" ht="33" hidden="false" customHeight="true" outlineLevel="0" collapsed="false">
      <c r="A388" s="274"/>
      <c r="B388" s="22"/>
      <c r="D388" s="53"/>
      <c r="E388" s="22"/>
      <c r="F388" s="22"/>
      <c r="G388" s="22"/>
      <c r="H388" s="22"/>
      <c r="I388" s="22"/>
    </row>
    <row r="389" customFormat="false" ht="33" hidden="false" customHeight="true" outlineLevel="0" collapsed="false">
      <c r="A389" s="274"/>
      <c r="B389" s="22"/>
      <c r="D389" s="53"/>
      <c r="E389" s="22"/>
      <c r="F389" s="22"/>
      <c r="G389" s="22"/>
      <c r="H389" s="22"/>
      <c r="I389" s="22"/>
    </row>
    <row r="390" customFormat="false" ht="33" hidden="false" customHeight="true" outlineLevel="0" collapsed="false">
      <c r="A390" s="274"/>
      <c r="B390" s="22"/>
      <c r="D390" s="53"/>
      <c r="E390" s="22"/>
      <c r="F390" s="22"/>
      <c r="G390" s="22"/>
      <c r="H390" s="22"/>
      <c r="I390" s="22"/>
    </row>
    <row r="391" customFormat="false" ht="33" hidden="false" customHeight="true" outlineLevel="0" collapsed="false">
      <c r="A391" s="274"/>
      <c r="B391" s="22"/>
      <c r="D391" s="53"/>
      <c r="E391" s="22"/>
      <c r="F391" s="22"/>
      <c r="G391" s="22"/>
      <c r="H391" s="22"/>
      <c r="I391" s="22"/>
    </row>
    <row r="392" customFormat="false" ht="33" hidden="false" customHeight="true" outlineLevel="0" collapsed="false">
      <c r="A392" s="274"/>
      <c r="B392" s="22"/>
      <c r="D392" s="53"/>
      <c r="E392" s="22"/>
      <c r="F392" s="22"/>
      <c r="G392" s="22"/>
      <c r="H392" s="22"/>
      <c r="I392" s="22"/>
    </row>
    <row r="393" customFormat="false" ht="33" hidden="false" customHeight="true" outlineLevel="0" collapsed="false">
      <c r="A393" s="274"/>
      <c r="B393" s="22"/>
      <c r="D393" s="53"/>
      <c r="E393" s="22"/>
      <c r="F393" s="22"/>
      <c r="G393" s="22"/>
      <c r="H393" s="22"/>
      <c r="I393" s="22"/>
    </row>
    <row r="394" customFormat="false" ht="33" hidden="false" customHeight="true" outlineLevel="0" collapsed="false">
      <c r="A394" s="274"/>
      <c r="B394" s="22"/>
      <c r="D394" s="53"/>
      <c r="E394" s="22"/>
      <c r="F394" s="22"/>
      <c r="G394" s="22"/>
      <c r="H394" s="22"/>
      <c r="I394" s="22"/>
    </row>
    <row r="395" customFormat="false" ht="33" hidden="false" customHeight="true" outlineLevel="0" collapsed="false">
      <c r="A395" s="274"/>
      <c r="B395" s="22"/>
      <c r="D395" s="53"/>
      <c r="E395" s="22"/>
      <c r="F395" s="22"/>
      <c r="G395" s="22"/>
      <c r="H395" s="22"/>
      <c r="I395" s="22"/>
    </row>
    <row r="396" customFormat="false" ht="33" hidden="false" customHeight="true" outlineLevel="0" collapsed="false">
      <c r="A396" s="274"/>
      <c r="B396" s="22"/>
      <c r="D396" s="53"/>
      <c r="E396" s="22"/>
      <c r="F396" s="22"/>
      <c r="G396" s="22"/>
      <c r="H396" s="22"/>
      <c r="I396" s="22"/>
    </row>
    <row r="397" customFormat="false" ht="33" hidden="false" customHeight="true" outlineLevel="0" collapsed="false">
      <c r="A397" s="274"/>
      <c r="B397" s="22"/>
      <c r="D397" s="53"/>
      <c r="E397" s="22"/>
      <c r="F397" s="22"/>
      <c r="G397" s="22"/>
      <c r="H397" s="22"/>
      <c r="I397" s="22"/>
    </row>
    <row r="398" customFormat="false" ht="33" hidden="false" customHeight="true" outlineLevel="0" collapsed="false">
      <c r="A398" s="274"/>
      <c r="B398" s="22"/>
      <c r="D398" s="53"/>
      <c r="E398" s="22"/>
      <c r="F398" s="22"/>
      <c r="G398" s="22"/>
      <c r="H398" s="22"/>
      <c r="I398" s="22"/>
    </row>
    <row r="399" customFormat="false" ht="33" hidden="false" customHeight="true" outlineLevel="0" collapsed="false">
      <c r="A399" s="274"/>
      <c r="B399" s="22"/>
      <c r="D399" s="53"/>
      <c r="E399" s="22"/>
      <c r="F399" s="22"/>
      <c r="G399" s="22"/>
      <c r="H399" s="22"/>
      <c r="I399" s="22"/>
    </row>
    <row r="400" customFormat="false" ht="33" hidden="false" customHeight="true" outlineLevel="0" collapsed="false">
      <c r="A400" s="274"/>
      <c r="B400" s="22"/>
      <c r="D400" s="53"/>
      <c r="E400" s="22"/>
      <c r="F400" s="22"/>
      <c r="G400" s="22"/>
      <c r="H400" s="22"/>
      <c r="I400" s="22"/>
    </row>
    <row r="401" customFormat="false" ht="33" hidden="false" customHeight="true" outlineLevel="0" collapsed="false">
      <c r="A401" s="274"/>
      <c r="B401" s="22"/>
      <c r="D401" s="53"/>
      <c r="E401" s="22"/>
      <c r="F401" s="22"/>
      <c r="G401" s="22"/>
      <c r="H401" s="22"/>
      <c r="I401" s="22"/>
    </row>
    <row r="402" customFormat="false" ht="33" hidden="false" customHeight="true" outlineLevel="0" collapsed="false">
      <c r="A402" s="274"/>
      <c r="B402" s="22"/>
      <c r="D402" s="53"/>
      <c r="E402" s="22"/>
      <c r="F402" s="22"/>
      <c r="G402" s="22"/>
      <c r="H402" s="22"/>
      <c r="I402" s="22"/>
    </row>
    <row r="403" customFormat="false" ht="33" hidden="false" customHeight="true" outlineLevel="0" collapsed="false">
      <c r="A403" s="274"/>
      <c r="B403" s="22"/>
      <c r="D403" s="53"/>
      <c r="E403" s="22"/>
      <c r="F403" s="22"/>
      <c r="G403" s="22"/>
      <c r="H403" s="22"/>
      <c r="I403" s="22"/>
    </row>
    <row r="404" customFormat="false" ht="33" hidden="false" customHeight="true" outlineLevel="0" collapsed="false">
      <c r="A404" s="274"/>
      <c r="B404" s="22"/>
      <c r="D404" s="53"/>
      <c r="E404" s="22"/>
      <c r="F404" s="22"/>
      <c r="G404" s="22"/>
      <c r="H404" s="22"/>
      <c r="I404" s="22"/>
    </row>
    <row r="405" customFormat="false" ht="33" hidden="false" customHeight="true" outlineLevel="0" collapsed="false">
      <c r="A405" s="274"/>
      <c r="B405" s="22"/>
      <c r="D405" s="53"/>
      <c r="E405" s="22"/>
      <c r="F405" s="22"/>
      <c r="G405" s="22"/>
      <c r="H405" s="22"/>
      <c r="I405" s="22"/>
    </row>
    <row r="406" customFormat="false" ht="33" hidden="false" customHeight="true" outlineLevel="0" collapsed="false">
      <c r="A406" s="274"/>
      <c r="B406" s="22"/>
      <c r="D406" s="53"/>
      <c r="E406" s="22"/>
      <c r="F406" s="22"/>
      <c r="G406" s="22"/>
      <c r="H406" s="22"/>
      <c r="I406" s="22"/>
    </row>
    <row r="407" customFormat="false" ht="33" hidden="false" customHeight="true" outlineLevel="0" collapsed="false">
      <c r="A407" s="274"/>
      <c r="B407" s="22"/>
      <c r="D407" s="53"/>
      <c r="E407" s="22"/>
      <c r="F407" s="22"/>
      <c r="G407" s="22"/>
      <c r="H407" s="22"/>
      <c r="I407" s="22"/>
    </row>
    <row r="408" customFormat="false" ht="33" hidden="false" customHeight="true" outlineLevel="0" collapsed="false">
      <c r="A408" s="274"/>
      <c r="B408" s="22"/>
      <c r="D408" s="53"/>
      <c r="E408" s="22"/>
      <c r="F408" s="22"/>
      <c r="G408" s="22"/>
      <c r="H408" s="22"/>
      <c r="I408" s="22"/>
    </row>
    <row r="409" customFormat="false" ht="33" hidden="false" customHeight="true" outlineLevel="0" collapsed="false">
      <c r="A409" s="274"/>
      <c r="B409" s="22"/>
      <c r="D409" s="53"/>
      <c r="E409" s="22"/>
      <c r="F409" s="22"/>
      <c r="G409" s="22"/>
      <c r="H409" s="22"/>
      <c r="I409" s="22"/>
    </row>
    <row r="410" customFormat="false" ht="33" hidden="false" customHeight="true" outlineLevel="0" collapsed="false">
      <c r="A410" s="274"/>
      <c r="B410" s="22"/>
      <c r="D410" s="53"/>
      <c r="E410" s="22"/>
      <c r="F410" s="22"/>
      <c r="G410" s="22"/>
      <c r="H410" s="22"/>
      <c r="I410" s="22"/>
    </row>
    <row r="411" customFormat="false" ht="33" hidden="false" customHeight="true" outlineLevel="0" collapsed="false">
      <c r="A411" s="274"/>
      <c r="B411" s="22"/>
      <c r="D411" s="53"/>
      <c r="E411" s="22"/>
      <c r="F411" s="22"/>
      <c r="G411" s="22"/>
      <c r="H411" s="22"/>
      <c r="I411" s="22"/>
    </row>
    <row r="412" customFormat="false" ht="33" hidden="false" customHeight="true" outlineLevel="0" collapsed="false">
      <c r="A412" s="274"/>
      <c r="B412" s="22"/>
      <c r="D412" s="53"/>
      <c r="E412" s="22"/>
      <c r="F412" s="22"/>
      <c r="G412" s="22"/>
      <c r="H412" s="22"/>
      <c r="I412" s="22"/>
    </row>
    <row r="413" customFormat="false" ht="33" hidden="false" customHeight="true" outlineLevel="0" collapsed="false">
      <c r="A413" s="274"/>
      <c r="B413" s="22"/>
      <c r="D413" s="53"/>
      <c r="E413" s="22"/>
      <c r="F413" s="22"/>
      <c r="G413" s="22"/>
      <c r="H413" s="22"/>
      <c r="I413" s="22"/>
    </row>
    <row r="414" customFormat="false" ht="33" hidden="false" customHeight="true" outlineLevel="0" collapsed="false">
      <c r="A414" s="274"/>
      <c r="B414" s="22"/>
      <c r="D414" s="53"/>
      <c r="E414" s="22"/>
      <c r="F414" s="22"/>
      <c r="G414" s="22"/>
      <c r="H414" s="22"/>
      <c r="I414" s="22"/>
    </row>
    <row r="415" customFormat="false" ht="33" hidden="false" customHeight="true" outlineLevel="0" collapsed="false">
      <c r="A415" s="274"/>
      <c r="B415" s="22"/>
      <c r="D415" s="53"/>
      <c r="E415" s="22"/>
      <c r="F415" s="22"/>
      <c r="G415" s="22"/>
      <c r="H415" s="22"/>
      <c r="I415" s="22"/>
    </row>
    <row r="416" customFormat="false" ht="33" hidden="false" customHeight="true" outlineLevel="0" collapsed="false">
      <c r="A416" s="274"/>
      <c r="B416" s="22"/>
      <c r="D416" s="53"/>
      <c r="E416" s="22"/>
      <c r="F416" s="22"/>
      <c r="G416" s="22"/>
      <c r="H416" s="22"/>
      <c r="I416" s="22"/>
    </row>
    <row r="417" customFormat="false" ht="33" hidden="false" customHeight="true" outlineLevel="0" collapsed="false">
      <c r="A417" s="274"/>
      <c r="B417" s="22"/>
      <c r="D417" s="53"/>
      <c r="E417" s="22"/>
      <c r="F417" s="22"/>
      <c r="G417" s="22"/>
      <c r="H417" s="22"/>
      <c r="I417" s="22"/>
    </row>
    <row r="418" customFormat="false" ht="33" hidden="false" customHeight="true" outlineLevel="0" collapsed="false">
      <c r="A418" s="274"/>
      <c r="B418" s="22"/>
      <c r="D418" s="53"/>
      <c r="E418" s="22"/>
      <c r="F418" s="22"/>
      <c r="G418" s="22"/>
      <c r="H418" s="22"/>
      <c r="I418" s="22"/>
    </row>
    <row r="419" customFormat="false" ht="33" hidden="false" customHeight="true" outlineLevel="0" collapsed="false">
      <c r="A419" s="274"/>
      <c r="B419" s="22"/>
      <c r="D419" s="53"/>
      <c r="E419" s="22"/>
      <c r="F419" s="22"/>
      <c r="G419" s="22"/>
      <c r="H419" s="22"/>
      <c r="I419" s="22"/>
    </row>
    <row r="420" customFormat="false" ht="33" hidden="false" customHeight="true" outlineLevel="0" collapsed="false">
      <c r="A420" s="274"/>
      <c r="B420" s="22"/>
      <c r="D420" s="53"/>
      <c r="E420" s="22"/>
      <c r="F420" s="22"/>
      <c r="G420" s="22"/>
      <c r="H420" s="22"/>
      <c r="I420" s="22"/>
    </row>
    <row r="421" customFormat="false" ht="33" hidden="false" customHeight="true" outlineLevel="0" collapsed="false">
      <c r="A421" s="274"/>
      <c r="B421" s="22"/>
      <c r="D421" s="53"/>
      <c r="E421" s="22"/>
      <c r="F421" s="22"/>
      <c r="G421" s="22"/>
      <c r="H421" s="22"/>
      <c r="I421" s="22"/>
    </row>
    <row r="422" customFormat="false" ht="33" hidden="false" customHeight="true" outlineLevel="0" collapsed="false">
      <c r="A422" s="274"/>
      <c r="B422" s="22"/>
      <c r="D422" s="53"/>
      <c r="E422" s="22"/>
      <c r="F422" s="22"/>
      <c r="G422" s="22"/>
      <c r="H422" s="22"/>
      <c r="I422" s="22"/>
    </row>
    <row r="423" customFormat="false" ht="33" hidden="false" customHeight="true" outlineLevel="0" collapsed="false">
      <c r="A423" s="274"/>
      <c r="B423" s="22"/>
      <c r="D423" s="53"/>
      <c r="E423" s="22"/>
      <c r="F423" s="22"/>
      <c r="G423" s="22"/>
      <c r="H423" s="22"/>
      <c r="I423" s="22"/>
    </row>
    <row r="424" customFormat="false" ht="33" hidden="false" customHeight="true" outlineLevel="0" collapsed="false">
      <c r="A424" s="274"/>
      <c r="B424" s="22"/>
      <c r="D424" s="53"/>
      <c r="E424" s="22"/>
      <c r="F424" s="22"/>
      <c r="G424" s="22"/>
      <c r="H424" s="22"/>
      <c r="I424" s="22"/>
    </row>
    <row r="425" customFormat="false" ht="33" hidden="false" customHeight="true" outlineLevel="0" collapsed="false">
      <c r="A425" s="274"/>
      <c r="B425" s="22"/>
      <c r="D425" s="53"/>
      <c r="E425" s="22"/>
      <c r="F425" s="22"/>
      <c r="G425" s="22"/>
      <c r="H425" s="22"/>
      <c r="I425" s="22"/>
    </row>
    <row r="426" customFormat="false" ht="33" hidden="false" customHeight="true" outlineLevel="0" collapsed="false">
      <c r="A426" s="274"/>
      <c r="B426" s="22"/>
      <c r="D426" s="53"/>
      <c r="E426" s="22"/>
      <c r="F426" s="22"/>
      <c r="G426" s="22"/>
      <c r="H426" s="22"/>
      <c r="I426" s="22"/>
    </row>
    <row r="427" customFormat="false" ht="33" hidden="false" customHeight="true" outlineLevel="0" collapsed="false">
      <c r="A427" s="274"/>
      <c r="B427" s="22"/>
      <c r="D427" s="53"/>
      <c r="E427" s="22"/>
      <c r="F427" s="22"/>
      <c r="G427" s="22"/>
      <c r="H427" s="22"/>
      <c r="I427" s="22"/>
    </row>
    <row r="428" customFormat="false" ht="33" hidden="false" customHeight="true" outlineLevel="0" collapsed="false">
      <c r="A428" s="274"/>
      <c r="B428" s="22"/>
      <c r="D428" s="53"/>
      <c r="E428" s="22"/>
      <c r="F428" s="22"/>
      <c r="G428" s="22"/>
      <c r="H428" s="22"/>
      <c r="I428" s="22"/>
    </row>
    <row r="429" customFormat="false" ht="33" hidden="false" customHeight="true" outlineLevel="0" collapsed="false">
      <c r="A429" s="274"/>
      <c r="B429" s="22"/>
      <c r="D429" s="53"/>
      <c r="E429" s="22"/>
      <c r="F429" s="22"/>
      <c r="G429" s="22"/>
      <c r="H429" s="22"/>
      <c r="I429" s="22"/>
    </row>
    <row r="430" customFormat="false" ht="33" hidden="false" customHeight="true" outlineLevel="0" collapsed="false">
      <c r="A430" s="274"/>
      <c r="B430" s="22"/>
      <c r="D430" s="53"/>
      <c r="E430" s="22"/>
      <c r="F430" s="22"/>
      <c r="G430" s="22"/>
      <c r="H430" s="22"/>
      <c r="I430" s="22"/>
    </row>
    <row r="431" customFormat="false" ht="33" hidden="false" customHeight="true" outlineLevel="0" collapsed="false">
      <c r="A431" s="274"/>
      <c r="B431" s="22"/>
      <c r="D431" s="53"/>
      <c r="E431" s="22"/>
      <c r="F431" s="22"/>
      <c r="G431" s="22"/>
      <c r="H431" s="22"/>
      <c r="I431" s="22"/>
    </row>
    <row r="432" customFormat="false" ht="33" hidden="false" customHeight="true" outlineLevel="0" collapsed="false">
      <c r="A432" s="274"/>
      <c r="B432" s="22"/>
      <c r="D432" s="53"/>
      <c r="E432" s="22"/>
      <c r="F432" s="22"/>
      <c r="G432" s="22"/>
      <c r="H432" s="22"/>
      <c r="I432" s="22"/>
    </row>
    <row r="433" customFormat="false" ht="33" hidden="false" customHeight="true" outlineLevel="0" collapsed="false">
      <c r="A433" s="274"/>
      <c r="B433" s="22"/>
      <c r="D433" s="53"/>
      <c r="E433" s="22"/>
      <c r="F433" s="22"/>
      <c r="G433" s="22"/>
      <c r="H433" s="22"/>
      <c r="I433" s="22"/>
    </row>
    <row r="434" customFormat="false" ht="33" hidden="false" customHeight="true" outlineLevel="0" collapsed="false">
      <c r="A434" s="274"/>
      <c r="B434" s="22"/>
      <c r="D434" s="53"/>
      <c r="E434" s="22"/>
      <c r="F434" s="22"/>
      <c r="G434" s="22"/>
      <c r="H434" s="22"/>
      <c r="I434" s="22"/>
    </row>
    <row r="435" customFormat="false" ht="33" hidden="false" customHeight="true" outlineLevel="0" collapsed="false">
      <c r="A435" s="274"/>
      <c r="B435" s="22"/>
      <c r="D435" s="53"/>
      <c r="E435" s="22"/>
      <c r="F435" s="22"/>
      <c r="G435" s="22"/>
      <c r="H435" s="22"/>
      <c r="I435" s="22"/>
    </row>
    <row r="436" customFormat="false" ht="33" hidden="false" customHeight="true" outlineLevel="0" collapsed="false">
      <c r="A436" s="274"/>
      <c r="B436" s="22"/>
      <c r="D436" s="53"/>
      <c r="E436" s="22"/>
      <c r="F436" s="22"/>
      <c r="G436" s="22"/>
      <c r="H436" s="22"/>
      <c r="I436" s="22"/>
    </row>
    <row r="437" customFormat="false" ht="33" hidden="false" customHeight="true" outlineLevel="0" collapsed="false">
      <c r="A437" s="274"/>
      <c r="B437" s="22"/>
      <c r="D437" s="53"/>
      <c r="E437" s="22"/>
      <c r="F437" s="22"/>
      <c r="G437" s="22"/>
      <c r="H437" s="22"/>
      <c r="I437" s="22"/>
    </row>
    <row r="438" customFormat="false" ht="33" hidden="false" customHeight="true" outlineLevel="0" collapsed="false">
      <c r="A438" s="274"/>
      <c r="B438" s="22"/>
      <c r="D438" s="53"/>
      <c r="E438" s="22"/>
      <c r="F438" s="22"/>
      <c r="G438" s="22"/>
      <c r="H438" s="22"/>
      <c r="I438" s="22"/>
    </row>
    <row r="439" customFormat="false" ht="33" hidden="false" customHeight="true" outlineLevel="0" collapsed="false">
      <c r="A439" s="274"/>
      <c r="B439" s="22"/>
      <c r="D439" s="53"/>
      <c r="E439" s="22"/>
      <c r="F439" s="22"/>
      <c r="G439" s="22"/>
      <c r="H439" s="22"/>
      <c r="I439" s="22"/>
    </row>
    <row r="440" customFormat="false" ht="33" hidden="false" customHeight="true" outlineLevel="0" collapsed="false">
      <c r="A440" s="274"/>
      <c r="B440" s="22"/>
      <c r="D440" s="53"/>
      <c r="E440" s="22"/>
      <c r="F440" s="22"/>
      <c r="G440" s="22"/>
      <c r="H440" s="22"/>
      <c r="I440" s="22"/>
    </row>
    <row r="441" customFormat="false" ht="33" hidden="false" customHeight="true" outlineLevel="0" collapsed="false">
      <c r="A441" s="274"/>
      <c r="B441" s="22"/>
      <c r="D441" s="53"/>
      <c r="E441" s="22"/>
      <c r="F441" s="22"/>
      <c r="G441" s="22"/>
      <c r="H441" s="22"/>
      <c r="I441" s="22"/>
    </row>
    <row r="442" customFormat="false" ht="33" hidden="false" customHeight="true" outlineLevel="0" collapsed="false">
      <c r="A442" s="274"/>
      <c r="B442" s="22"/>
      <c r="D442" s="53"/>
      <c r="E442" s="22"/>
      <c r="F442" s="22"/>
      <c r="G442" s="22"/>
      <c r="H442" s="22"/>
      <c r="I442" s="22"/>
    </row>
    <row r="443" customFormat="false" ht="33" hidden="false" customHeight="true" outlineLevel="0" collapsed="false">
      <c r="A443" s="274"/>
      <c r="B443" s="22"/>
      <c r="D443" s="53"/>
      <c r="E443" s="22"/>
      <c r="F443" s="22"/>
      <c r="G443" s="22"/>
      <c r="H443" s="22"/>
      <c r="I443" s="22"/>
    </row>
    <row r="444" customFormat="false" ht="33" hidden="false" customHeight="true" outlineLevel="0" collapsed="false">
      <c r="A444" s="274"/>
      <c r="B444" s="22"/>
      <c r="D444" s="53"/>
      <c r="E444" s="22"/>
      <c r="F444" s="22"/>
      <c r="G444" s="22"/>
      <c r="H444" s="22"/>
      <c r="I444" s="22"/>
    </row>
    <row r="445" customFormat="false" ht="33" hidden="false" customHeight="true" outlineLevel="0" collapsed="false">
      <c r="A445" s="274"/>
      <c r="B445" s="22"/>
      <c r="D445" s="53"/>
      <c r="E445" s="22"/>
      <c r="F445" s="22"/>
      <c r="G445" s="22"/>
      <c r="H445" s="22"/>
      <c r="I445" s="22"/>
    </row>
    <row r="446" customFormat="false" ht="33" hidden="false" customHeight="true" outlineLevel="0" collapsed="false">
      <c r="A446" s="274"/>
      <c r="B446" s="22"/>
      <c r="D446" s="53"/>
      <c r="E446" s="22"/>
      <c r="F446" s="22"/>
      <c r="G446" s="22"/>
      <c r="H446" s="22"/>
      <c r="I446" s="22"/>
    </row>
    <row r="447" customFormat="false" ht="33" hidden="false" customHeight="true" outlineLevel="0" collapsed="false">
      <c r="A447" s="274"/>
      <c r="B447" s="22"/>
      <c r="D447" s="53"/>
      <c r="E447" s="22"/>
      <c r="F447" s="22"/>
      <c r="G447" s="22"/>
      <c r="H447" s="22"/>
      <c r="I447" s="22"/>
    </row>
    <row r="448" customFormat="false" ht="33" hidden="false" customHeight="true" outlineLevel="0" collapsed="false">
      <c r="A448" s="274"/>
      <c r="B448" s="22"/>
      <c r="D448" s="53"/>
      <c r="E448" s="22"/>
      <c r="F448" s="22"/>
      <c r="G448" s="22"/>
      <c r="H448" s="22"/>
      <c r="I448" s="22"/>
    </row>
    <row r="449" customFormat="false" ht="33" hidden="false" customHeight="true" outlineLevel="0" collapsed="false">
      <c r="A449" s="274"/>
      <c r="B449" s="22"/>
      <c r="D449" s="53"/>
      <c r="E449" s="22"/>
      <c r="F449" s="22"/>
      <c r="G449" s="22"/>
      <c r="H449" s="22"/>
      <c r="I449" s="22"/>
    </row>
    <row r="450" customFormat="false" ht="33" hidden="false" customHeight="true" outlineLevel="0" collapsed="false">
      <c r="A450" s="274"/>
      <c r="B450" s="22"/>
      <c r="D450" s="53"/>
      <c r="E450" s="22"/>
      <c r="F450" s="22"/>
      <c r="G450" s="22"/>
      <c r="H450" s="22"/>
      <c r="I450" s="22"/>
    </row>
    <row r="451" customFormat="false" ht="33" hidden="false" customHeight="true" outlineLevel="0" collapsed="false">
      <c r="A451" s="274"/>
      <c r="B451" s="22"/>
      <c r="D451" s="53"/>
      <c r="E451" s="22"/>
      <c r="F451" s="22"/>
      <c r="G451" s="22"/>
      <c r="H451" s="22"/>
      <c r="I451" s="22"/>
    </row>
    <row r="452" customFormat="false" ht="33" hidden="false" customHeight="true" outlineLevel="0" collapsed="false">
      <c r="A452" s="274"/>
      <c r="B452" s="22"/>
      <c r="D452" s="53"/>
      <c r="E452" s="22"/>
      <c r="F452" s="22"/>
      <c r="G452" s="22"/>
      <c r="H452" s="22"/>
      <c r="I452" s="22"/>
    </row>
    <row r="453" customFormat="false" ht="33" hidden="false" customHeight="true" outlineLevel="0" collapsed="false">
      <c r="A453" s="274"/>
      <c r="B453" s="22"/>
      <c r="D453" s="53"/>
      <c r="E453" s="22"/>
      <c r="F453" s="22"/>
      <c r="G453" s="22"/>
      <c r="H453" s="22"/>
      <c r="I453" s="22"/>
    </row>
    <row r="454" customFormat="false" ht="33" hidden="false" customHeight="true" outlineLevel="0" collapsed="false">
      <c r="A454" s="274"/>
      <c r="B454" s="22"/>
      <c r="D454" s="53"/>
      <c r="E454" s="22"/>
      <c r="F454" s="22"/>
      <c r="G454" s="22"/>
      <c r="H454" s="22"/>
      <c r="I454" s="22"/>
    </row>
    <row r="455" customFormat="false" ht="33" hidden="false" customHeight="true" outlineLevel="0" collapsed="false">
      <c r="A455" s="274"/>
      <c r="B455" s="22"/>
      <c r="D455" s="53"/>
      <c r="E455" s="22"/>
      <c r="F455" s="22"/>
      <c r="G455" s="22"/>
      <c r="H455" s="22"/>
      <c r="I455" s="22"/>
    </row>
    <row r="456" customFormat="false" ht="33" hidden="false" customHeight="true" outlineLevel="0" collapsed="false">
      <c r="A456" s="274"/>
      <c r="B456" s="22"/>
      <c r="D456" s="53"/>
      <c r="E456" s="22"/>
      <c r="F456" s="22"/>
      <c r="G456" s="22"/>
      <c r="H456" s="22"/>
      <c r="I456" s="22"/>
    </row>
    <row r="457" customFormat="false" ht="33" hidden="false" customHeight="true" outlineLevel="0" collapsed="false">
      <c r="A457" s="274"/>
      <c r="B457" s="22"/>
      <c r="D457" s="53"/>
      <c r="E457" s="22"/>
      <c r="F457" s="22"/>
      <c r="G457" s="22"/>
      <c r="H457" s="22"/>
      <c r="I457" s="22"/>
    </row>
    <row r="458" customFormat="false" ht="33" hidden="false" customHeight="true" outlineLevel="0" collapsed="false">
      <c r="A458" s="274"/>
      <c r="B458" s="22"/>
      <c r="D458" s="53"/>
      <c r="E458" s="22"/>
      <c r="F458" s="22"/>
      <c r="G458" s="22"/>
      <c r="H458" s="22"/>
      <c r="I458" s="22"/>
    </row>
    <row r="459" customFormat="false" ht="33" hidden="false" customHeight="true" outlineLevel="0" collapsed="false">
      <c r="A459" s="274"/>
      <c r="B459" s="22"/>
      <c r="D459" s="53"/>
      <c r="E459" s="22"/>
      <c r="F459" s="22"/>
      <c r="G459" s="22"/>
      <c r="H459" s="22"/>
      <c r="I459" s="22"/>
    </row>
    <row r="460" customFormat="false" ht="33" hidden="false" customHeight="true" outlineLevel="0" collapsed="false">
      <c r="A460" s="274"/>
      <c r="B460" s="22"/>
      <c r="D460" s="53"/>
      <c r="E460" s="22"/>
      <c r="F460" s="22"/>
      <c r="G460" s="22"/>
      <c r="H460" s="22"/>
      <c r="I460" s="22"/>
    </row>
    <row r="461" customFormat="false" ht="33" hidden="false" customHeight="true" outlineLevel="0" collapsed="false">
      <c r="A461" s="274"/>
      <c r="B461" s="22"/>
      <c r="D461" s="53"/>
      <c r="E461" s="22"/>
      <c r="F461" s="22"/>
      <c r="G461" s="22"/>
      <c r="H461" s="22"/>
      <c r="I461" s="22"/>
    </row>
    <row r="462" customFormat="false" ht="33" hidden="false" customHeight="true" outlineLevel="0" collapsed="false">
      <c r="A462" s="274"/>
      <c r="B462" s="22"/>
      <c r="D462" s="53"/>
      <c r="E462" s="22"/>
      <c r="F462" s="22"/>
      <c r="G462" s="22"/>
      <c r="H462" s="22"/>
      <c r="I462" s="22"/>
    </row>
    <row r="463" customFormat="false" ht="33" hidden="false" customHeight="true" outlineLevel="0" collapsed="false">
      <c r="A463" s="274"/>
      <c r="B463" s="22"/>
      <c r="D463" s="53"/>
      <c r="E463" s="22"/>
      <c r="F463" s="22"/>
      <c r="G463" s="22"/>
      <c r="H463" s="22"/>
      <c r="I463" s="22"/>
    </row>
    <row r="464" customFormat="false" ht="33" hidden="false" customHeight="true" outlineLevel="0" collapsed="false">
      <c r="A464" s="274"/>
      <c r="B464" s="22"/>
      <c r="D464" s="53"/>
      <c r="E464" s="22"/>
      <c r="F464" s="22"/>
      <c r="G464" s="22"/>
      <c r="H464" s="22"/>
      <c r="I464" s="22"/>
    </row>
    <row r="465" customFormat="false" ht="33" hidden="false" customHeight="true" outlineLevel="0" collapsed="false">
      <c r="A465" s="274"/>
      <c r="B465" s="22"/>
      <c r="D465" s="53"/>
      <c r="E465" s="22"/>
      <c r="F465" s="22"/>
      <c r="G465" s="22"/>
      <c r="H465" s="22"/>
      <c r="I465" s="22"/>
    </row>
    <row r="466" customFormat="false" ht="33" hidden="false" customHeight="true" outlineLevel="0" collapsed="false">
      <c r="A466" s="274"/>
      <c r="B466" s="22"/>
      <c r="D466" s="53"/>
      <c r="E466" s="22"/>
      <c r="F466" s="22"/>
      <c r="G466" s="22"/>
      <c r="H466" s="22"/>
      <c r="I466" s="22"/>
    </row>
    <row r="467" customFormat="false" ht="33" hidden="false" customHeight="true" outlineLevel="0" collapsed="false">
      <c r="A467" s="274"/>
      <c r="B467" s="22"/>
      <c r="D467" s="53"/>
      <c r="E467" s="22"/>
      <c r="F467" s="22"/>
      <c r="G467" s="22"/>
      <c r="H467" s="22"/>
      <c r="I467" s="22"/>
    </row>
    <row r="468" customFormat="false" ht="33" hidden="false" customHeight="true" outlineLevel="0" collapsed="false">
      <c r="A468" s="274"/>
      <c r="B468" s="22"/>
      <c r="D468" s="53"/>
      <c r="E468" s="22"/>
      <c r="F468" s="22"/>
      <c r="G468" s="22"/>
      <c r="H468" s="22"/>
      <c r="I468" s="22"/>
    </row>
    <row r="469" customFormat="false" ht="33" hidden="false" customHeight="true" outlineLevel="0" collapsed="false">
      <c r="A469" s="274"/>
      <c r="B469" s="22"/>
      <c r="D469" s="53"/>
      <c r="E469" s="22"/>
      <c r="F469" s="22"/>
      <c r="G469" s="22"/>
      <c r="H469" s="22"/>
      <c r="I469" s="22"/>
    </row>
    <row r="470" customFormat="false" ht="33" hidden="false" customHeight="true" outlineLevel="0" collapsed="false">
      <c r="A470" s="274"/>
      <c r="B470" s="22"/>
      <c r="D470" s="53"/>
      <c r="E470" s="22"/>
      <c r="F470" s="22"/>
      <c r="G470" s="22"/>
      <c r="H470" s="22"/>
      <c r="I470" s="22"/>
    </row>
    <row r="471" customFormat="false" ht="33" hidden="false" customHeight="true" outlineLevel="0" collapsed="false">
      <c r="A471" s="274"/>
      <c r="B471" s="22"/>
      <c r="D471" s="53"/>
      <c r="E471" s="22"/>
      <c r="F471" s="22"/>
      <c r="G471" s="22"/>
      <c r="H471" s="22"/>
      <c r="I471" s="22"/>
    </row>
    <row r="472" customFormat="false" ht="33" hidden="false" customHeight="true" outlineLevel="0" collapsed="false">
      <c r="A472" s="274"/>
      <c r="B472" s="22"/>
      <c r="D472" s="53"/>
      <c r="E472" s="22"/>
      <c r="F472" s="22"/>
      <c r="G472" s="22"/>
      <c r="H472" s="22"/>
      <c r="I472" s="22"/>
    </row>
    <row r="473" customFormat="false" ht="33" hidden="false" customHeight="true" outlineLevel="0" collapsed="false">
      <c r="A473" s="274"/>
      <c r="B473" s="22"/>
      <c r="D473" s="53"/>
      <c r="E473" s="22"/>
      <c r="F473" s="22"/>
      <c r="G473" s="22"/>
      <c r="H473" s="22"/>
      <c r="I473" s="22"/>
    </row>
    <row r="474" customFormat="false" ht="33" hidden="false" customHeight="true" outlineLevel="0" collapsed="false">
      <c r="A474" s="274"/>
      <c r="B474" s="22"/>
      <c r="D474" s="53"/>
      <c r="E474" s="22"/>
      <c r="F474" s="22"/>
      <c r="G474" s="22"/>
      <c r="H474" s="22"/>
      <c r="I474" s="22"/>
    </row>
    <row r="475" customFormat="false" ht="33" hidden="false" customHeight="true" outlineLevel="0" collapsed="false">
      <c r="A475" s="274"/>
      <c r="B475" s="22"/>
      <c r="D475" s="53"/>
      <c r="E475" s="22"/>
      <c r="F475" s="22"/>
      <c r="G475" s="22"/>
      <c r="H475" s="22"/>
      <c r="I475" s="22"/>
    </row>
    <row r="476" customFormat="false" ht="33" hidden="false" customHeight="true" outlineLevel="0" collapsed="false">
      <c r="A476" s="274"/>
      <c r="B476" s="22"/>
      <c r="D476" s="53"/>
      <c r="E476" s="22"/>
      <c r="F476" s="22"/>
      <c r="G476" s="22"/>
      <c r="H476" s="22"/>
      <c r="I476" s="22"/>
    </row>
    <row r="477" customFormat="false" ht="33" hidden="false" customHeight="true" outlineLevel="0" collapsed="false">
      <c r="A477" s="274"/>
      <c r="B477" s="22"/>
      <c r="D477" s="53"/>
      <c r="E477" s="22"/>
      <c r="F477" s="22"/>
      <c r="G477" s="22"/>
      <c r="H477" s="22"/>
      <c r="I477" s="22"/>
    </row>
    <row r="478" customFormat="false" ht="33" hidden="false" customHeight="true" outlineLevel="0" collapsed="false">
      <c r="A478" s="274"/>
      <c r="B478" s="22"/>
      <c r="D478" s="53"/>
      <c r="E478" s="22"/>
      <c r="F478" s="22"/>
      <c r="G478" s="22"/>
      <c r="H478" s="22"/>
      <c r="I478" s="22"/>
    </row>
    <row r="479" customFormat="false" ht="33" hidden="false" customHeight="true" outlineLevel="0" collapsed="false">
      <c r="A479" s="274"/>
      <c r="B479" s="22"/>
      <c r="D479" s="53"/>
      <c r="E479" s="22"/>
      <c r="F479" s="22"/>
      <c r="G479" s="22"/>
      <c r="H479" s="22"/>
      <c r="I479" s="22"/>
    </row>
    <row r="480" customFormat="false" ht="33" hidden="false" customHeight="true" outlineLevel="0" collapsed="false">
      <c r="A480" s="274"/>
      <c r="B480" s="22"/>
      <c r="D480" s="53"/>
      <c r="E480" s="22"/>
      <c r="F480" s="22"/>
      <c r="G480" s="22"/>
      <c r="H480" s="22"/>
      <c r="I480" s="22"/>
    </row>
    <row r="481" customFormat="false" ht="33" hidden="false" customHeight="true" outlineLevel="0" collapsed="false">
      <c r="A481" s="274"/>
      <c r="B481" s="22"/>
      <c r="D481" s="53"/>
      <c r="E481" s="22"/>
      <c r="F481" s="22"/>
      <c r="G481" s="22"/>
      <c r="H481" s="22"/>
      <c r="I481" s="22"/>
    </row>
    <row r="482" customFormat="false" ht="33" hidden="false" customHeight="true" outlineLevel="0" collapsed="false">
      <c r="A482" s="274"/>
      <c r="B482" s="22"/>
      <c r="D482" s="53"/>
      <c r="E482" s="22"/>
      <c r="F482" s="22"/>
      <c r="G482" s="22"/>
      <c r="H482" s="22"/>
      <c r="I482" s="22"/>
    </row>
    <row r="483" customFormat="false" ht="33" hidden="false" customHeight="true" outlineLevel="0" collapsed="false">
      <c r="A483" s="274"/>
      <c r="B483" s="22"/>
      <c r="D483" s="53"/>
      <c r="E483" s="22"/>
      <c r="F483" s="22"/>
      <c r="G483" s="22"/>
      <c r="H483" s="22"/>
      <c r="I483" s="22"/>
    </row>
    <row r="484" customFormat="false" ht="33" hidden="false" customHeight="true" outlineLevel="0" collapsed="false">
      <c r="A484" s="274"/>
      <c r="B484" s="22"/>
      <c r="D484" s="53"/>
      <c r="E484" s="22"/>
      <c r="F484" s="22"/>
      <c r="G484" s="22"/>
      <c r="H484" s="22"/>
      <c r="I484" s="22"/>
    </row>
    <row r="485" customFormat="false" ht="33" hidden="false" customHeight="true" outlineLevel="0" collapsed="false">
      <c r="A485" s="274"/>
      <c r="B485" s="22"/>
      <c r="D485" s="53"/>
      <c r="E485" s="22"/>
      <c r="F485" s="22"/>
      <c r="G485" s="22"/>
      <c r="H485" s="22"/>
      <c r="I485" s="22"/>
    </row>
    <row r="486" customFormat="false" ht="33" hidden="false" customHeight="true" outlineLevel="0" collapsed="false">
      <c r="A486" s="274"/>
      <c r="B486" s="22"/>
      <c r="D486" s="53"/>
      <c r="E486" s="22"/>
      <c r="F486" s="22"/>
      <c r="G486" s="22"/>
      <c r="H486" s="22"/>
      <c r="I486" s="22"/>
    </row>
    <row r="487" customFormat="false" ht="33" hidden="false" customHeight="true" outlineLevel="0" collapsed="false">
      <c r="A487" s="274"/>
      <c r="B487" s="22"/>
      <c r="D487" s="53"/>
      <c r="E487" s="22"/>
      <c r="F487" s="22"/>
      <c r="G487" s="22"/>
      <c r="H487" s="22"/>
      <c r="I487" s="22"/>
    </row>
    <row r="488" customFormat="false" ht="33" hidden="false" customHeight="true" outlineLevel="0" collapsed="false">
      <c r="A488" s="274"/>
      <c r="B488" s="22"/>
      <c r="D488" s="53"/>
      <c r="E488" s="22"/>
      <c r="F488" s="22"/>
      <c r="G488" s="22"/>
      <c r="H488" s="22"/>
      <c r="I488" s="22"/>
    </row>
    <row r="489" customFormat="false" ht="33" hidden="false" customHeight="true" outlineLevel="0" collapsed="false">
      <c r="A489" s="274"/>
      <c r="B489" s="22"/>
      <c r="D489" s="53"/>
      <c r="E489" s="22"/>
      <c r="F489" s="22"/>
      <c r="G489" s="22"/>
      <c r="H489" s="22"/>
      <c r="I489" s="22"/>
    </row>
    <row r="490" customFormat="false" ht="33" hidden="false" customHeight="true" outlineLevel="0" collapsed="false">
      <c r="A490" s="274"/>
      <c r="B490" s="22"/>
      <c r="D490" s="53"/>
      <c r="E490" s="22"/>
      <c r="F490" s="22"/>
      <c r="G490" s="22"/>
      <c r="H490" s="22"/>
      <c r="I490" s="22"/>
    </row>
    <row r="491" customFormat="false" ht="33" hidden="false" customHeight="true" outlineLevel="0" collapsed="false">
      <c r="A491" s="274"/>
      <c r="B491" s="22"/>
      <c r="D491" s="53"/>
      <c r="E491" s="22"/>
      <c r="F491" s="22"/>
      <c r="G491" s="22"/>
      <c r="H491" s="22"/>
      <c r="I491" s="22"/>
    </row>
    <row r="492" customFormat="false" ht="33" hidden="false" customHeight="true" outlineLevel="0" collapsed="false">
      <c r="A492" s="274"/>
      <c r="B492" s="22"/>
      <c r="D492" s="53"/>
      <c r="E492" s="22"/>
      <c r="F492" s="22"/>
      <c r="G492" s="22"/>
      <c r="H492" s="22"/>
      <c r="I492" s="22"/>
    </row>
    <row r="493" customFormat="false" ht="33" hidden="false" customHeight="true" outlineLevel="0" collapsed="false">
      <c r="A493" s="274"/>
      <c r="B493" s="22"/>
      <c r="D493" s="53"/>
      <c r="E493" s="22"/>
      <c r="F493" s="22"/>
      <c r="G493" s="22"/>
      <c r="H493" s="22"/>
      <c r="I493" s="22"/>
    </row>
    <row r="494" customFormat="false" ht="33" hidden="false" customHeight="true" outlineLevel="0" collapsed="false">
      <c r="A494" s="274"/>
      <c r="B494" s="22"/>
      <c r="D494" s="53"/>
      <c r="E494" s="22"/>
      <c r="F494" s="22"/>
      <c r="G494" s="22"/>
      <c r="H494" s="22"/>
      <c r="I494" s="22"/>
    </row>
    <row r="495" customFormat="false" ht="33" hidden="false" customHeight="true" outlineLevel="0" collapsed="false">
      <c r="A495" s="274"/>
      <c r="B495" s="22"/>
      <c r="D495" s="53"/>
      <c r="E495" s="22"/>
      <c r="F495" s="22"/>
      <c r="G495" s="22"/>
      <c r="H495" s="22"/>
      <c r="I495" s="22"/>
    </row>
    <row r="496" customFormat="false" ht="33" hidden="false" customHeight="true" outlineLevel="0" collapsed="false">
      <c r="A496" s="274"/>
      <c r="B496" s="22"/>
      <c r="D496" s="53"/>
      <c r="E496" s="22"/>
      <c r="F496" s="22"/>
      <c r="G496" s="22"/>
      <c r="H496" s="22"/>
      <c r="I496" s="22"/>
    </row>
    <row r="497" customFormat="false" ht="33" hidden="false" customHeight="true" outlineLevel="0" collapsed="false">
      <c r="A497" s="274"/>
      <c r="B497" s="22"/>
      <c r="D497" s="53"/>
      <c r="E497" s="22"/>
      <c r="F497" s="22"/>
      <c r="G497" s="22"/>
      <c r="H497" s="22"/>
      <c r="I497" s="22"/>
    </row>
    <row r="498" customFormat="false" ht="33" hidden="false" customHeight="true" outlineLevel="0" collapsed="false">
      <c r="A498" s="274"/>
      <c r="B498" s="22"/>
      <c r="D498" s="53"/>
      <c r="E498" s="22"/>
      <c r="F498" s="22"/>
      <c r="G498" s="22"/>
      <c r="H498" s="22"/>
      <c r="I498" s="22"/>
    </row>
    <row r="499" customFormat="false" ht="33" hidden="false" customHeight="true" outlineLevel="0" collapsed="false">
      <c r="A499" s="274"/>
      <c r="B499" s="22"/>
      <c r="D499" s="53"/>
      <c r="E499" s="22"/>
      <c r="F499" s="22"/>
      <c r="G499" s="22"/>
      <c r="H499" s="22"/>
      <c r="I499" s="22"/>
    </row>
    <row r="500" customFormat="false" ht="33" hidden="false" customHeight="true" outlineLevel="0" collapsed="false">
      <c r="A500" s="274"/>
      <c r="B500" s="22"/>
      <c r="D500" s="53"/>
      <c r="E500" s="22"/>
      <c r="F500" s="22"/>
      <c r="G500" s="22"/>
      <c r="H500" s="22"/>
      <c r="I500" s="22"/>
    </row>
    <row r="501" customFormat="false" ht="33" hidden="false" customHeight="true" outlineLevel="0" collapsed="false">
      <c r="A501" s="274"/>
      <c r="B501" s="22"/>
      <c r="D501" s="53"/>
      <c r="E501" s="22"/>
      <c r="F501" s="22"/>
      <c r="G501" s="22"/>
      <c r="H501" s="22"/>
      <c r="I501" s="22"/>
    </row>
    <row r="502" customFormat="false" ht="33" hidden="false" customHeight="true" outlineLevel="0" collapsed="false">
      <c r="A502" s="274"/>
      <c r="B502" s="22"/>
      <c r="D502" s="53"/>
      <c r="E502" s="22"/>
      <c r="F502" s="22"/>
      <c r="G502" s="22"/>
      <c r="H502" s="22"/>
      <c r="I502" s="22"/>
    </row>
    <row r="503" customFormat="false" ht="33" hidden="false" customHeight="true" outlineLevel="0" collapsed="false">
      <c r="A503" s="274"/>
      <c r="B503" s="22"/>
      <c r="D503" s="53"/>
      <c r="E503" s="22"/>
      <c r="F503" s="22"/>
      <c r="G503" s="22"/>
      <c r="H503" s="22"/>
      <c r="I503" s="22"/>
    </row>
    <row r="504" customFormat="false" ht="33" hidden="false" customHeight="true" outlineLevel="0" collapsed="false">
      <c r="A504" s="274"/>
      <c r="B504" s="22"/>
      <c r="D504" s="53"/>
      <c r="E504" s="22"/>
      <c r="F504" s="22"/>
      <c r="G504" s="22"/>
      <c r="H504" s="22"/>
      <c r="I504" s="22"/>
    </row>
    <row r="505" customFormat="false" ht="33" hidden="false" customHeight="true" outlineLevel="0" collapsed="false">
      <c r="A505" s="274"/>
      <c r="B505" s="22"/>
      <c r="D505" s="53"/>
      <c r="E505" s="22"/>
      <c r="F505" s="22"/>
      <c r="G505" s="22"/>
      <c r="H505" s="22"/>
      <c r="I505" s="22"/>
    </row>
    <row r="506" customFormat="false" ht="33" hidden="false" customHeight="true" outlineLevel="0" collapsed="false">
      <c r="A506" s="274"/>
      <c r="B506" s="22"/>
      <c r="D506" s="53"/>
      <c r="E506" s="22"/>
      <c r="F506" s="22"/>
      <c r="G506" s="22"/>
      <c r="H506" s="22"/>
      <c r="I506" s="22"/>
    </row>
    <row r="507" customFormat="false" ht="33" hidden="false" customHeight="true" outlineLevel="0" collapsed="false">
      <c r="A507" s="274"/>
      <c r="B507" s="22"/>
      <c r="D507" s="53"/>
      <c r="E507" s="22"/>
      <c r="F507" s="22"/>
      <c r="G507" s="22"/>
      <c r="H507" s="22"/>
      <c r="I507" s="22"/>
    </row>
    <row r="508" customFormat="false" ht="33" hidden="false" customHeight="true" outlineLevel="0" collapsed="false">
      <c r="A508" s="274"/>
      <c r="B508" s="22"/>
      <c r="D508" s="53"/>
      <c r="E508" s="22"/>
      <c r="F508" s="22"/>
      <c r="G508" s="22"/>
      <c r="H508" s="22"/>
      <c r="I508" s="22"/>
    </row>
    <row r="509" customFormat="false" ht="33" hidden="false" customHeight="true" outlineLevel="0" collapsed="false">
      <c r="A509" s="274"/>
      <c r="B509" s="22"/>
      <c r="D509" s="53"/>
      <c r="E509" s="22"/>
      <c r="F509" s="22"/>
      <c r="G509" s="22"/>
      <c r="H509" s="22"/>
      <c r="I509" s="22"/>
    </row>
    <row r="510" customFormat="false" ht="33" hidden="false" customHeight="true" outlineLevel="0" collapsed="false">
      <c r="A510" s="274"/>
      <c r="B510" s="22"/>
      <c r="D510" s="53"/>
      <c r="E510" s="22"/>
      <c r="F510" s="22"/>
      <c r="G510" s="22"/>
      <c r="H510" s="22"/>
      <c r="I510" s="22"/>
    </row>
    <row r="511" customFormat="false" ht="33" hidden="false" customHeight="true" outlineLevel="0" collapsed="false">
      <c r="A511" s="274"/>
      <c r="B511" s="22"/>
      <c r="D511" s="53"/>
      <c r="E511" s="22"/>
      <c r="F511" s="22"/>
      <c r="G511" s="22"/>
      <c r="H511" s="22"/>
      <c r="I511" s="22"/>
    </row>
    <row r="512" customFormat="false" ht="33" hidden="false" customHeight="true" outlineLevel="0" collapsed="false">
      <c r="A512" s="274"/>
      <c r="B512" s="22"/>
      <c r="D512" s="53"/>
      <c r="E512" s="22"/>
      <c r="F512" s="22"/>
      <c r="G512" s="22"/>
      <c r="H512" s="22"/>
      <c r="I512" s="22"/>
    </row>
    <row r="513" customFormat="false" ht="33" hidden="false" customHeight="true" outlineLevel="0" collapsed="false">
      <c r="A513" s="274"/>
      <c r="B513" s="22"/>
      <c r="D513" s="53"/>
      <c r="E513" s="22"/>
      <c r="F513" s="22"/>
      <c r="G513" s="22"/>
      <c r="H513" s="22"/>
      <c r="I513" s="22"/>
    </row>
    <row r="514" customFormat="false" ht="33" hidden="false" customHeight="true" outlineLevel="0" collapsed="false">
      <c r="A514" s="274"/>
      <c r="B514" s="22"/>
      <c r="D514" s="53"/>
      <c r="E514" s="22"/>
      <c r="F514" s="22"/>
      <c r="G514" s="22"/>
      <c r="H514" s="22"/>
      <c r="I514" s="22"/>
    </row>
    <row r="515" customFormat="false" ht="33" hidden="false" customHeight="true" outlineLevel="0" collapsed="false">
      <c r="A515" s="274"/>
      <c r="B515" s="22"/>
      <c r="D515" s="53"/>
      <c r="E515" s="22"/>
      <c r="F515" s="22"/>
      <c r="G515" s="22"/>
      <c r="H515" s="22"/>
      <c r="I515" s="22"/>
    </row>
    <row r="516" customFormat="false" ht="33" hidden="false" customHeight="true" outlineLevel="0" collapsed="false">
      <c r="A516" s="274"/>
      <c r="B516" s="22"/>
      <c r="D516" s="53"/>
      <c r="E516" s="22"/>
      <c r="F516" s="22"/>
      <c r="G516" s="22"/>
      <c r="H516" s="22"/>
      <c r="I516" s="22"/>
    </row>
    <row r="517" customFormat="false" ht="33" hidden="false" customHeight="true" outlineLevel="0" collapsed="false">
      <c r="A517" s="274"/>
      <c r="B517" s="22"/>
      <c r="D517" s="53"/>
      <c r="E517" s="22"/>
      <c r="F517" s="22"/>
      <c r="G517" s="22"/>
      <c r="H517" s="22"/>
      <c r="I517" s="22"/>
    </row>
    <row r="518" customFormat="false" ht="33" hidden="false" customHeight="true" outlineLevel="0" collapsed="false">
      <c r="A518" s="274"/>
      <c r="B518" s="22"/>
      <c r="D518" s="53"/>
      <c r="E518" s="22"/>
      <c r="F518" s="22"/>
      <c r="G518" s="22"/>
      <c r="H518" s="22"/>
      <c r="I518" s="22"/>
    </row>
    <row r="519" customFormat="false" ht="33" hidden="false" customHeight="true" outlineLevel="0" collapsed="false">
      <c r="A519" s="274"/>
      <c r="B519" s="22"/>
      <c r="D519" s="53"/>
      <c r="E519" s="22"/>
      <c r="F519" s="22"/>
      <c r="G519" s="22"/>
      <c r="H519" s="22"/>
      <c r="I519" s="22"/>
    </row>
    <row r="520" customFormat="false" ht="33" hidden="false" customHeight="true" outlineLevel="0" collapsed="false">
      <c r="A520" s="274"/>
      <c r="B520" s="22"/>
      <c r="D520" s="53"/>
      <c r="E520" s="22"/>
      <c r="F520" s="22"/>
      <c r="G520" s="22"/>
      <c r="H520" s="22"/>
      <c r="I520" s="22"/>
    </row>
    <row r="521" customFormat="false" ht="33" hidden="false" customHeight="true" outlineLevel="0" collapsed="false">
      <c r="A521" s="274"/>
      <c r="B521" s="22"/>
      <c r="D521" s="53"/>
      <c r="E521" s="22"/>
      <c r="F521" s="22"/>
      <c r="G521" s="22"/>
      <c r="H521" s="22"/>
      <c r="I521" s="22"/>
    </row>
    <row r="522" customFormat="false" ht="33" hidden="false" customHeight="true" outlineLevel="0" collapsed="false">
      <c r="A522" s="274"/>
      <c r="B522" s="22"/>
      <c r="D522" s="53"/>
      <c r="E522" s="22"/>
      <c r="F522" s="22"/>
      <c r="G522" s="22"/>
      <c r="H522" s="22"/>
      <c r="I522" s="22"/>
    </row>
    <row r="523" customFormat="false" ht="33" hidden="false" customHeight="true" outlineLevel="0" collapsed="false">
      <c r="A523" s="274"/>
      <c r="B523" s="22"/>
      <c r="D523" s="53"/>
      <c r="E523" s="22"/>
      <c r="F523" s="22"/>
      <c r="G523" s="22"/>
      <c r="H523" s="22"/>
      <c r="I523" s="22"/>
    </row>
    <row r="524" customFormat="false" ht="33" hidden="false" customHeight="true" outlineLevel="0" collapsed="false">
      <c r="A524" s="274"/>
      <c r="B524" s="22"/>
      <c r="D524" s="53"/>
      <c r="E524" s="22"/>
      <c r="F524" s="22"/>
      <c r="G524" s="22"/>
      <c r="H524" s="22"/>
      <c r="I524" s="22"/>
    </row>
    <row r="525" customFormat="false" ht="33" hidden="false" customHeight="true" outlineLevel="0" collapsed="false">
      <c r="A525" s="274"/>
      <c r="B525" s="22"/>
      <c r="D525" s="53"/>
      <c r="E525" s="22"/>
      <c r="F525" s="22"/>
      <c r="G525" s="22"/>
      <c r="H525" s="22"/>
      <c r="I525" s="22"/>
    </row>
    <row r="526" customFormat="false" ht="33" hidden="false" customHeight="true" outlineLevel="0" collapsed="false">
      <c r="A526" s="274"/>
      <c r="B526" s="22"/>
      <c r="D526" s="53"/>
      <c r="E526" s="22"/>
      <c r="F526" s="22"/>
      <c r="G526" s="22"/>
      <c r="H526" s="22"/>
      <c r="I526" s="22"/>
    </row>
    <row r="527" customFormat="false" ht="33" hidden="false" customHeight="true" outlineLevel="0" collapsed="false">
      <c r="A527" s="274"/>
      <c r="B527" s="22"/>
      <c r="D527" s="53"/>
      <c r="E527" s="22"/>
      <c r="F527" s="22"/>
      <c r="G527" s="22"/>
      <c r="H527" s="22"/>
      <c r="I527" s="22"/>
    </row>
    <row r="528" customFormat="false" ht="33" hidden="false" customHeight="true" outlineLevel="0" collapsed="false">
      <c r="A528" s="274"/>
      <c r="B528" s="22"/>
      <c r="D528" s="53"/>
      <c r="E528" s="22"/>
      <c r="F528" s="22"/>
      <c r="G528" s="22"/>
      <c r="H528" s="22"/>
      <c r="I528" s="22"/>
    </row>
    <row r="529" customFormat="false" ht="33" hidden="false" customHeight="true" outlineLevel="0" collapsed="false">
      <c r="A529" s="274"/>
      <c r="B529" s="22"/>
      <c r="D529" s="53"/>
      <c r="E529" s="22"/>
      <c r="F529" s="22"/>
      <c r="G529" s="22"/>
      <c r="H529" s="22"/>
      <c r="I529" s="22"/>
    </row>
    <row r="530" customFormat="false" ht="33" hidden="false" customHeight="true" outlineLevel="0" collapsed="false">
      <c r="A530" s="274"/>
      <c r="B530" s="22"/>
      <c r="D530" s="53"/>
      <c r="E530" s="22"/>
      <c r="F530" s="22"/>
      <c r="G530" s="22"/>
      <c r="H530" s="22"/>
      <c r="I530" s="22"/>
    </row>
    <row r="531" customFormat="false" ht="33" hidden="false" customHeight="true" outlineLevel="0" collapsed="false">
      <c r="A531" s="274"/>
      <c r="B531" s="22"/>
      <c r="D531" s="53"/>
      <c r="E531" s="22"/>
      <c r="F531" s="22"/>
      <c r="G531" s="22"/>
      <c r="H531" s="22"/>
      <c r="I531" s="22"/>
    </row>
    <row r="532" customFormat="false" ht="33" hidden="false" customHeight="true" outlineLevel="0" collapsed="false">
      <c r="A532" s="274"/>
      <c r="B532" s="22"/>
      <c r="D532" s="53"/>
      <c r="E532" s="22"/>
      <c r="F532" s="22"/>
      <c r="G532" s="22"/>
      <c r="H532" s="22"/>
      <c r="I532" s="22"/>
    </row>
    <row r="533" customFormat="false" ht="33" hidden="false" customHeight="true" outlineLevel="0" collapsed="false">
      <c r="A533" s="274"/>
      <c r="B533" s="22"/>
      <c r="D533" s="53"/>
      <c r="E533" s="22"/>
      <c r="F533" s="22"/>
      <c r="G533" s="22"/>
      <c r="H533" s="22"/>
      <c r="I533" s="22"/>
    </row>
    <row r="534" customFormat="false" ht="33" hidden="false" customHeight="true" outlineLevel="0" collapsed="false">
      <c r="A534" s="274"/>
      <c r="B534" s="22"/>
      <c r="D534" s="53"/>
      <c r="E534" s="22"/>
      <c r="F534" s="22"/>
      <c r="G534" s="22"/>
      <c r="H534" s="22"/>
      <c r="I534" s="22"/>
    </row>
    <row r="535" customFormat="false" ht="33" hidden="false" customHeight="true" outlineLevel="0" collapsed="false">
      <c r="A535" s="274"/>
      <c r="B535" s="22"/>
      <c r="D535" s="53"/>
      <c r="E535" s="22"/>
      <c r="F535" s="22"/>
      <c r="G535" s="22"/>
      <c r="H535" s="22"/>
      <c r="I535" s="22"/>
    </row>
    <row r="536" customFormat="false" ht="33" hidden="false" customHeight="true" outlineLevel="0" collapsed="false">
      <c r="A536" s="274"/>
      <c r="B536" s="22"/>
      <c r="D536" s="53"/>
      <c r="E536" s="22"/>
      <c r="F536" s="22"/>
      <c r="G536" s="22"/>
      <c r="H536" s="22"/>
      <c r="I536" s="22"/>
    </row>
    <row r="537" customFormat="false" ht="33" hidden="false" customHeight="true" outlineLevel="0" collapsed="false">
      <c r="A537" s="274"/>
      <c r="B537" s="22"/>
      <c r="D537" s="53"/>
      <c r="E537" s="22"/>
      <c r="F537" s="22"/>
      <c r="G537" s="22"/>
      <c r="H537" s="22"/>
      <c r="I537" s="22"/>
    </row>
    <row r="538" customFormat="false" ht="33" hidden="false" customHeight="true" outlineLevel="0" collapsed="false">
      <c r="A538" s="274"/>
      <c r="B538" s="22"/>
      <c r="D538" s="53"/>
      <c r="E538" s="22"/>
      <c r="F538" s="22"/>
      <c r="G538" s="22"/>
      <c r="H538" s="22"/>
      <c r="I538" s="22"/>
    </row>
    <row r="539" customFormat="false" ht="33" hidden="false" customHeight="true" outlineLevel="0" collapsed="false">
      <c r="A539" s="274"/>
      <c r="B539" s="22"/>
      <c r="D539" s="53"/>
      <c r="E539" s="22"/>
      <c r="F539" s="22"/>
      <c r="G539" s="22"/>
      <c r="H539" s="22"/>
      <c r="I539" s="22"/>
    </row>
    <row r="540" customFormat="false" ht="33" hidden="false" customHeight="true" outlineLevel="0" collapsed="false">
      <c r="A540" s="274"/>
      <c r="B540" s="22"/>
      <c r="D540" s="53"/>
      <c r="E540" s="22"/>
      <c r="F540" s="22"/>
      <c r="G540" s="22"/>
      <c r="H540" s="22"/>
      <c r="I540" s="22"/>
    </row>
    <row r="541" customFormat="false" ht="33" hidden="false" customHeight="true" outlineLevel="0" collapsed="false">
      <c r="A541" s="274"/>
      <c r="B541" s="22"/>
      <c r="D541" s="53"/>
      <c r="E541" s="22"/>
      <c r="F541" s="22"/>
      <c r="G541" s="22"/>
      <c r="H541" s="22"/>
      <c r="I541" s="22"/>
    </row>
    <row r="542" customFormat="false" ht="33" hidden="false" customHeight="true" outlineLevel="0" collapsed="false">
      <c r="A542" s="274"/>
      <c r="B542" s="22"/>
      <c r="D542" s="53"/>
      <c r="E542" s="22"/>
      <c r="F542" s="22"/>
      <c r="G542" s="22"/>
      <c r="H542" s="22"/>
      <c r="I542" s="22"/>
    </row>
    <row r="543" customFormat="false" ht="33" hidden="false" customHeight="true" outlineLevel="0" collapsed="false">
      <c r="A543" s="274"/>
      <c r="B543" s="22"/>
      <c r="D543" s="53"/>
      <c r="E543" s="22"/>
      <c r="F543" s="22"/>
      <c r="G543" s="22"/>
      <c r="H543" s="22"/>
      <c r="I543" s="22"/>
    </row>
    <row r="544" customFormat="false" ht="33" hidden="false" customHeight="true" outlineLevel="0" collapsed="false">
      <c r="A544" s="274"/>
      <c r="B544" s="22"/>
      <c r="D544" s="53"/>
      <c r="E544" s="22"/>
      <c r="F544" s="22"/>
      <c r="G544" s="22"/>
      <c r="H544" s="22"/>
      <c r="I544" s="22"/>
    </row>
    <row r="545" customFormat="false" ht="33" hidden="false" customHeight="true" outlineLevel="0" collapsed="false">
      <c r="A545" s="274"/>
      <c r="B545" s="22"/>
      <c r="D545" s="53"/>
      <c r="E545" s="22"/>
      <c r="F545" s="22"/>
      <c r="G545" s="22"/>
      <c r="H545" s="22"/>
      <c r="I545" s="22"/>
    </row>
    <row r="546" customFormat="false" ht="33" hidden="false" customHeight="true" outlineLevel="0" collapsed="false">
      <c r="A546" s="274"/>
      <c r="B546" s="22"/>
      <c r="D546" s="53"/>
      <c r="E546" s="22"/>
      <c r="F546" s="22"/>
      <c r="G546" s="22"/>
      <c r="H546" s="22"/>
      <c r="I546" s="22"/>
    </row>
    <row r="547" customFormat="false" ht="33" hidden="false" customHeight="true" outlineLevel="0" collapsed="false">
      <c r="A547" s="274"/>
      <c r="B547" s="22"/>
      <c r="D547" s="53"/>
      <c r="E547" s="22"/>
      <c r="F547" s="22"/>
      <c r="G547" s="22"/>
      <c r="H547" s="22"/>
      <c r="I547" s="22"/>
    </row>
    <row r="548" customFormat="false" ht="33" hidden="false" customHeight="true" outlineLevel="0" collapsed="false">
      <c r="A548" s="274"/>
      <c r="B548" s="22"/>
      <c r="D548" s="53"/>
      <c r="E548" s="22"/>
      <c r="F548" s="22"/>
      <c r="G548" s="22"/>
      <c r="H548" s="22"/>
      <c r="I548" s="22"/>
    </row>
    <row r="549" customFormat="false" ht="33" hidden="false" customHeight="true" outlineLevel="0" collapsed="false">
      <c r="A549" s="274"/>
      <c r="B549" s="22"/>
      <c r="D549" s="53"/>
      <c r="E549" s="22"/>
      <c r="F549" s="22"/>
      <c r="G549" s="22"/>
      <c r="H549" s="22"/>
      <c r="I549" s="22"/>
    </row>
    <row r="550" customFormat="false" ht="33" hidden="false" customHeight="true" outlineLevel="0" collapsed="false">
      <c r="A550" s="274"/>
      <c r="B550" s="22"/>
      <c r="D550" s="53"/>
      <c r="E550" s="22"/>
      <c r="F550" s="22"/>
      <c r="G550" s="22"/>
      <c r="H550" s="22"/>
      <c r="I550" s="22"/>
    </row>
    <row r="551" customFormat="false" ht="33" hidden="false" customHeight="true" outlineLevel="0" collapsed="false">
      <c r="A551" s="274"/>
      <c r="B551" s="22"/>
      <c r="D551" s="53"/>
      <c r="E551" s="22"/>
      <c r="F551" s="22"/>
      <c r="G551" s="22"/>
      <c r="H551" s="22"/>
      <c r="I551" s="22"/>
    </row>
    <row r="552" customFormat="false" ht="33" hidden="false" customHeight="true" outlineLevel="0" collapsed="false">
      <c r="A552" s="274"/>
      <c r="B552" s="22"/>
      <c r="D552" s="53"/>
      <c r="E552" s="22"/>
      <c r="F552" s="22"/>
      <c r="G552" s="22"/>
      <c r="H552" s="22"/>
      <c r="I552" s="22"/>
    </row>
    <row r="553" customFormat="false" ht="33" hidden="false" customHeight="true" outlineLevel="0" collapsed="false">
      <c r="A553" s="274"/>
      <c r="B553" s="22"/>
      <c r="D553" s="53"/>
      <c r="E553" s="22"/>
      <c r="F553" s="22"/>
      <c r="G553" s="22"/>
      <c r="H553" s="22"/>
      <c r="I553" s="22"/>
    </row>
    <row r="554" customFormat="false" ht="33" hidden="false" customHeight="true" outlineLevel="0" collapsed="false">
      <c r="A554" s="274"/>
      <c r="B554" s="22"/>
      <c r="D554" s="53"/>
      <c r="E554" s="22"/>
      <c r="F554" s="22"/>
      <c r="G554" s="22"/>
      <c r="H554" s="22"/>
      <c r="I554" s="22"/>
    </row>
    <row r="555" customFormat="false" ht="33" hidden="false" customHeight="true" outlineLevel="0" collapsed="false">
      <c r="A555" s="274"/>
      <c r="B555" s="22"/>
      <c r="D555" s="53"/>
      <c r="E555" s="22"/>
      <c r="F555" s="22"/>
      <c r="G555" s="22"/>
      <c r="H555" s="22"/>
      <c r="I555" s="22"/>
    </row>
    <row r="556" customFormat="false" ht="33" hidden="false" customHeight="true" outlineLevel="0" collapsed="false">
      <c r="A556" s="274"/>
      <c r="B556" s="22"/>
      <c r="D556" s="53"/>
      <c r="E556" s="22"/>
      <c r="F556" s="22"/>
      <c r="G556" s="22"/>
      <c r="H556" s="22"/>
      <c r="I556" s="22"/>
    </row>
    <row r="557" customFormat="false" ht="33" hidden="false" customHeight="true" outlineLevel="0" collapsed="false">
      <c r="A557" s="274"/>
      <c r="B557" s="22"/>
      <c r="D557" s="53"/>
      <c r="E557" s="22"/>
      <c r="F557" s="22"/>
      <c r="G557" s="22"/>
      <c r="H557" s="22"/>
      <c r="I557" s="22"/>
    </row>
    <row r="558" customFormat="false" ht="33" hidden="false" customHeight="true" outlineLevel="0" collapsed="false">
      <c r="A558" s="274"/>
      <c r="B558" s="22"/>
      <c r="D558" s="53"/>
      <c r="E558" s="22"/>
      <c r="F558" s="22"/>
      <c r="G558" s="22"/>
      <c r="H558" s="22"/>
      <c r="I558" s="22"/>
    </row>
    <row r="559" customFormat="false" ht="33" hidden="false" customHeight="true" outlineLevel="0" collapsed="false">
      <c r="A559" s="274"/>
      <c r="B559" s="22"/>
      <c r="D559" s="53"/>
      <c r="E559" s="22"/>
      <c r="F559" s="22"/>
      <c r="G559" s="22"/>
      <c r="H559" s="22"/>
      <c r="I559" s="22"/>
    </row>
    <row r="560" customFormat="false" ht="33" hidden="false" customHeight="true" outlineLevel="0" collapsed="false">
      <c r="A560" s="274"/>
      <c r="B560" s="22"/>
      <c r="D560" s="53"/>
      <c r="E560" s="22"/>
      <c r="F560" s="22"/>
      <c r="G560" s="22"/>
      <c r="H560" s="22"/>
      <c r="I560" s="22"/>
    </row>
    <row r="561" customFormat="false" ht="33" hidden="false" customHeight="true" outlineLevel="0" collapsed="false">
      <c r="A561" s="274"/>
      <c r="B561" s="22"/>
      <c r="D561" s="53"/>
      <c r="E561" s="22"/>
      <c r="F561" s="22"/>
      <c r="G561" s="22"/>
      <c r="H561" s="22"/>
      <c r="I561" s="22"/>
    </row>
    <row r="562" customFormat="false" ht="33" hidden="false" customHeight="true" outlineLevel="0" collapsed="false">
      <c r="A562" s="274"/>
      <c r="B562" s="22"/>
      <c r="D562" s="53"/>
      <c r="E562" s="22"/>
      <c r="F562" s="22"/>
      <c r="G562" s="22"/>
      <c r="H562" s="22"/>
      <c r="I562" s="22"/>
    </row>
    <row r="563" customFormat="false" ht="33" hidden="false" customHeight="true" outlineLevel="0" collapsed="false">
      <c r="A563" s="274"/>
      <c r="B563" s="22"/>
      <c r="D563" s="53"/>
      <c r="E563" s="22"/>
      <c r="F563" s="22"/>
      <c r="G563" s="22"/>
      <c r="H563" s="22"/>
      <c r="I563" s="22"/>
    </row>
    <row r="564" customFormat="false" ht="33" hidden="false" customHeight="true" outlineLevel="0" collapsed="false">
      <c r="A564" s="274"/>
      <c r="B564" s="22"/>
      <c r="D564" s="53"/>
      <c r="E564" s="22"/>
      <c r="F564" s="22"/>
      <c r="G564" s="22"/>
      <c r="H564" s="22"/>
      <c r="I564" s="22"/>
    </row>
    <row r="565" customFormat="false" ht="33" hidden="false" customHeight="true" outlineLevel="0" collapsed="false">
      <c r="A565" s="274"/>
      <c r="B565" s="22"/>
      <c r="D565" s="53"/>
      <c r="E565" s="22"/>
      <c r="F565" s="22"/>
      <c r="G565" s="22"/>
      <c r="H565" s="22"/>
      <c r="I565" s="22"/>
    </row>
    <row r="566" customFormat="false" ht="33" hidden="false" customHeight="true" outlineLevel="0" collapsed="false">
      <c r="A566" s="274"/>
      <c r="B566" s="22"/>
      <c r="D566" s="53"/>
      <c r="E566" s="22"/>
      <c r="F566" s="22"/>
      <c r="G566" s="22"/>
      <c r="H566" s="22"/>
      <c r="I566" s="22"/>
    </row>
    <row r="567" customFormat="false" ht="33" hidden="false" customHeight="true" outlineLevel="0" collapsed="false">
      <c r="A567" s="274"/>
      <c r="B567" s="22"/>
      <c r="D567" s="53"/>
      <c r="E567" s="22"/>
      <c r="F567" s="22"/>
      <c r="G567" s="22"/>
      <c r="H567" s="22"/>
      <c r="I567" s="22"/>
    </row>
    <row r="568" customFormat="false" ht="33" hidden="false" customHeight="true" outlineLevel="0" collapsed="false">
      <c r="A568" s="274"/>
      <c r="B568" s="22"/>
      <c r="D568" s="53"/>
      <c r="E568" s="22"/>
      <c r="F568" s="22"/>
      <c r="G568" s="22"/>
      <c r="H568" s="22"/>
      <c r="I568" s="22"/>
    </row>
    <row r="569" customFormat="false" ht="33" hidden="false" customHeight="true" outlineLevel="0" collapsed="false">
      <c r="A569" s="274"/>
      <c r="B569" s="22"/>
      <c r="D569" s="53"/>
      <c r="E569" s="22"/>
      <c r="F569" s="22"/>
      <c r="G569" s="22"/>
      <c r="H569" s="22"/>
      <c r="I569" s="22"/>
    </row>
    <row r="570" customFormat="false" ht="33" hidden="false" customHeight="true" outlineLevel="0" collapsed="false">
      <c r="A570" s="274"/>
      <c r="B570" s="22"/>
      <c r="D570" s="53"/>
      <c r="E570" s="22"/>
      <c r="F570" s="22"/>
      <c r="G570" s="22"/>
      <c r="H570" s="22"/>
      <c r="I570" s="22"/>
    </row>
    <row r="571" customFormat="false" ht="33" hidden="false" customHeight="true" outlineLevel="0" collapsed="false">
      <c r="A571" s="274"/>
      <c r="B571" s="22"/>
      <c r="D571" s="53"/>
      <c r="E571" s="22"/>
      <c r="F571" s="22"/>
      <c r="G571" s="22"/>
      <c r="H571" s="22"/>
      <c r="I571" s="22"/>
    </row>
    <row r="572" customFormat="false" ht="33" hidden="false" customHeight="true" outlineLevel="0" collapsed="false">
      <c r="A572" s="274"/>
      <c r="B572" s="22"/>
      <c r="D572" s="53"/>
      <c r="E572" s="22"/>
      <c r="F572" s="22"/>
      <c r="G572" s="22"/>
      <c r="H572" s="22"/>
      <c r="I572" s="22"/>
    </row>
    <row r="573" customFormat="false" ht="33" hidden="false" customHeight="true" outlineLevel="0" collapsed="false">
      <c r="A573" s="274"/>
      <c r="B573" s="22"/>
      <c r="D573" s="53"/>
      <c r="E573" s="22"/>
      <c r="F573" s="22"/>
      <c r="G573" s="22"/>
      <c r="H573" s="22"/>
      <c r="I573" s="22"/>
    </row>
    <row r="574" customFormat="false" ht="33" hidden="false" customHeight="true" outlineLevel="0" collapsed="false">
      <c r="A574" s="274"/>
      <c r="B574" s="22"/>
      <c r="D574" s="53"/>
      <c r="E574" s="22"/>
      <c r="F574" s="22"/>
      <c r="G574" s="22"/>
      <c r="H574" s="22"/>
      <c r="I574" s="22"/>
    </row>
    <row r="575" customFormat="false" ht="33" hidden="false" customHeight="true" outlineLevel="0" collapsed="false">
      <c r="A575" s="274"/>
      <c r="B575" s="22"/>
      <c r="D575" s="53"/>
      <c r="E575" s="22"/>
      <c r="F575" s="22"/>
      <c r="G575" s="22"/>
      <c r="H575" s="22"/>
      <c r="I575" s="22"/>
    </row>
    <row r="576" customFormat="false" ht="33" hidden="false" customHeight="true" outlineLevel="0" collapsed="false">
      <c r="A576" s="274"/>
      <c r="B576" s="22"/>
      <c r="D576" s="53"/>
      <c r="E576" s="22"/>
      <c r="F576" s="22"/>
      <c r="G576" s="22"/>
      <c r="H576" s="22"/>
      <c r="I576" s="22"/>
    </row>
    <row r="577" customFormat="false" ht="33" hidden="false" customHeight="true" outlineLevel="0" collapsed="false">
      <c r="A577" s="274"/>
      <c r="B577" s="22"/>
      <c r="D577" s="53"/>
      <c r="E577" s="22"/>
      <c r="F577" s="22"/>
      <c r="G577" s="22"/>
      <c r="H577" s="22"/>
      <c r="I577" s="22"/>
    </row>
    <row r="578" customFormat="false" ht="33" hidden="false" customHeight="true" outlineLevel="0" collapsed="false">
      <c r="A578" s="274"/>
      <c r="B578" s="22"/>
      <c r="D578" s="53"/>
      <c r="E578" s="22"/>
      <c r="F578" s="22"/>
      <c r="G578" s="22"/>
      <c r="H578" s="22"/>
      <c r="I578" s="22"/>
    </row>
    <row r="579" customFormat="false" ht="33" hidden="false" customHeight="true" outlineLevel="0" collapsed="false">
      <c r="A579" s="274"/>
      <c r="B579" s="22"/>
      <c r="D579" s="53"/>
      <c r="E579" s="22"/>
      <c r="F579" s="22"/>
      <c r="G579" s="22"/>
      <c r="H579" s="22"/>
      <c r="I579" s="22"/>
    </row>
    <row r="580" customFormat="false" ht="33" hidden="false" customHeight="true" outlineLevel="0" collapsed="false">
      <c r="A580" s="274"/>
      <c r="B580" s="22"/>
      <c r="D580" s="53"/>
      <c r="E580" s="22"/>
      <c r="F580" s="22"/>
      <c r="G580" s="22"/>
      <c r="H580" s="22"/>
      <c r="I580" s="22"/>
    </row>
    <row r="581" customFormat="false" ht="33" hidden="false" customHeight="true" outlineLevel="0" collapsed="false">
      <c r="A581" s="274"/>
      <c r="B581" s="22"/>
      <c r="D581" s="53"/>
      <c r="E581" s="22"/>
      <c r="F581" s="22"/>
      <c r="G581" s="22"/>
      <c r="H581" s="22"/>
      <c r="I581" s="22"/>
    </row>
    <row r="582" customFormat="false" ht="33" hidden="false" customHeight="true" outlineLevel="0" collapsed="false">
      <c r="A582" s="274"/>
      <c r="B582" s="22"/>
      <c r="D582" s="53"/>
      <c r="E582" s="22"/>
      <c r="F582" s="22"/>
      <c r="G582" s="22"/>
      <c r="H582" s="22"/>
      <c r="I582" s="22"/>
    </row>
    <row r="583" customFormat="false" ht="33" hidden="false" customHeight="true" outlineLevel="0" collapsed="false">
      <c r="A583" s="274"/>
      <c r="B583" s="22"/>
      <c r="D583" s="53"/>
      <c r="E583" s="22"/>
      <c r="F583" s="22"/>
      <c r="G583" s="22"/>
      <c r="H583" s="22"/>
      <c r="I583" s="22"/>
    </row>
    <row r="584" customFormat="false" ht="33" hidden="false" customHeight="true" outlineLevel="0" collapsed="false">
      <c r="A584" s="274"/>
      <c r="B584" s="22"/>
      <c r="D584" s="53"/>
      <c r="E584" s="22"/>
      <c r="F584" s="22"/>
      <c r="G584" s="22"/>
      <c r="H584" s="22"/>
      <c r="I584" s="22"/>
    </row>
    <row r="585" customFormat="false" ht="33" hidden="false" customHeight="true" outlineLevel="0" collapsed="false">
      <c r="A585" s="274"/>
      <c r="B585" s="22"/>
      <c r="D585" s="53"/>
      <c r="E585" s="22"/>
      <c r="F585" s="22"/>
      <c r="G585" s="22"/>
      <c r="H585" s="22"/>
      <c r="I585" s="22"/>
    </row>
    <row r="586" customFormat="false" ht="33" hidden="false" customHeight="true" outlineLevel="0" collapsed="false">
      <c r="A586" s="274"/>
      <c r="B586" s="22"/>
      <c r="D586" s="53"/>
      <c r="E586" s="22"/>
      <c r="F586" s="22"/>
      <c r="G586" s="22"/>
      <c r="H586" s="22"/>
      <c r="I586" s="22"/>
    </row>
    <row r="587" customFormat="false" ht="33" hidden="false" customHeight="true" outlineLevel="0" collapsed="false">
      <c r="A587" s="274"/>
      <c r="B587" s="22"/>
      <c r="D587" s="53"/>
      <c r="E587" s="22"/>
      <c r="F587" s="22"/>
      <c r="G587" s="22"/>
      <c r="H587" s="22"/>
      <c r="I587" s="22"/>
    </row>
    <row r="588" customFormat="false" ht="33" hidden="false" customHeight="true" outlineLevel="0" collapsed="false">
      <c r="A588" s="274"/>
      <c r="B588" s="22"/>
      <c r="D588" s="53"/>
      <c r="E588" s="22"/>
      <c r="F588" s="22"/>
      <c r="G588" s="22"/>
      <c r="H588" s="22"/>
      <c r="I588" s="22"/>
    </row>
    <row r="589" customFormat="false" ht="33" hidden="false" customHeight="true" outlineLevel="0" collapsed="false">
      <c r="A589" s="274"/>
      <c r="B589" s="22"/>
      <c r="D589" s="53"/>
      <c r="E589" s="22"/>
      <c r="F589" s="22"/>
      <c r="G589" s="22"/>
      <c r="H589" s="22"/>
      <c r="I589" s="22"/>
    </row>
    <row r="590" customFormat="false" ht="33" hidden="false" customHeight="true" outlineLevel="0" collapsed="false">
      <c r="A590" s="274"/>
      <c r="B590" s="22"/>
      <c r="D590" s="53"/>
      <c r="E590" s="22"/>
      <c r="F590" s="22"/>
      <c r="G590" s="22"/>
      <c r="H590" s="22"/>
      <c r="I590" s="22"/>
    </row>
    <row r="591" customFormat="false" ht="33" hidden="false" customHeight="true" outlineLevel="0" collapsed="false">
      <c r="A591" s="274"/>
      <c r="B591" s="22"/>
      <c r="D591" s="53"/>
      <c r="E591" s="22"/>
      <c r="F591" s="22"/>
      <c r="G591" s="22"/>
      <c r="H591" s="22"/>
      <c r="I591" s="22"/>
    </row>
    <row r="592" customFormat="false" ht="33" hidden="false" customHeight="true" outlineLevel="0" collapsed="false">
      <c r="A592" s="274"/>
      <c r="B592" s="22"/>
      <c r="D592" s="53"/>
      <c r="E592" s="22"/>
      <c r="F592" s="22"/>
      <c r="G592" s="22"/>
      <c r="H592" s="22"/>
      <c r="I592" s="22"/>
    </row>
    <row r="593" customFormat="false" ht="33" hidden="false" customHeight="true" outlineLevel="0" collapsed="false">
      <c r="A593" s="274"/>
      <c r="B593" s="22"/>
      <c r="D593" s="53"/>
      <c r="E593" s="22"/>
      <c r="F593" s="22"/>
      <c r="G593" s="22"/>
      <c r="H593" s="22"/>
      <c r="I593" s="22"/>
    </row>
    <row r="594" customFormat="false" ht="33" hidden="false" customHeight="true" outlineLevel="0" collapsed="false">
      <c r="A594" s="274"/>
      <c r="B594" s="22"/>
      <c r="D594" s="53"/>
      <c r="E594" s="22"/>
      <c r="F594" s="22"/>
      <c r="G594" s="22"/>
      <c r="H594" s="22"/>
      <c r="I594" s="22"/>
    </row>
    <row r="595" customFormat="false" ht="33" hidden="false" customHeight="true" outlineLevel="0" collapsed="false">
      <c r="A595" s="274"/>
      <c r="B595" s="22"/>
      <c r="D595" s="53"/>
      <c r="E595" s="22"/>
      <c r="F595" s="22"/>
      <c r="G595" s="22"/>
      <c r="H595" s="22"/>
      <c r="I595" s="22"/>
    </row>
    <row r="596" customFormat="false" ht="33" hidden="false" customHeight="true" outlineLevel="0" collapsed="false">
      <c r="A596" s="274"/>
      <c r="B596" s="22"/>
      <c r="D596" s="53"/>
      <c r="E596" s="22"/>
      <c r="F596" s="22"/>
      <c r="G596" s="22"/>
      <c r="H596" s="22"/>
      <c r="I596" s="22"/>
    </row>
    <row r="597" customFormat="false" ht="33" hidden="false" customHeight="true" outlineLevel="0" collapsed="false">
      <c r="A597" s="274"/>
      <c r="B597" s="22"/>
      <c r="D597" s="53"/>
      <c r="E597" s="22"/>
      <c r="F597" s="22"/>
      <c r="G597" s="22"/>
      <c r="H597" s="22"/>
      <c r="I597" s="22"/>
    </row>
    <row r="598" customFormat="false" ht="33" hidden="false" customHeight="true" outlineLevel="0" collapsed="false">
      <c r="A598" s="274"/>
      <c r="B598" s="22"/>
      <c r="D598" s="53"/>
      <c r="E598" s="22"/>
      <c r="F598" s="22"/>
      <c r="G598" s="22"/>
      <c r="H598" s="22"/>
      <c r="I598" s="22"/>
    </row>
    <row r="599" customFormat="false" ht="33" hidden="false" customHeight="true" outlineLevel="0" collapsed="false">
      <c r="A599" s="274"/>
      <c r="B599" s="22"/>
      <c r="D599" s="53"/>
      <c r="E599" s="22"/>
      <c r="F599" s="22"/>
      <c r="G599" s="22"/>
      <c r="H599" s="22"/>
      <c r="I599" s="22"/>
    </row>
    <row r="600" customFormat="false" ht="33" hidden="false" customHeight="true" outlineLevel="0" collapsed="false">
      <c r="A600" s="274"/>
      <c r="B600" s="22"/>
      <c r="D600" s="53"/>
      <c r="E600" s="22"/>
      <c r="F600" s="22"/>
      <c r="G600" s="22"/>
      <c r="H600" s="22"/>
      <c r="I600" s="22"/>
    </row>
    <row r="601" customFormat="false" ht="33" hidden="false" customHeight="true" outlineLevel="0" collapsed="false">
      <c r="A601" s="274"/>
      <c r="B601" s="22"/>
      <c r="D601" s="53"/>
      <c r="E601" s="22"/>
      <c r="F601" s="22"/>
      <c r="G601" s="22"/>
      <c r="H601" s="22"/>
      <c r="I601" s="22"/>
    </row>
    <row r="602" customFormat="false" ht="33" hidden="false" customHeight="true" outlineLevel="0" collapsed="false">
      <c r="A602" s="274"/>
      <c r="B602" s="22"/>
      <c r="D602" s="53"/>
      <c r="E602" s="22"/>
      <c r="F602" s="22"/>
      <c r="G602" s="22"/>
      <c r="H602" s="22"/>
      <c r="I602" s="22"/>
    </row>
    <row r="603" customFormat="false" ht="33" hidden="false" customHeight="true" outlineLevel="0" collapsed="false">
      <c r="A603" s="274"/>
      <c r="B603" s="22"/>
      <c r="D603" s="53"/>
      <c r="E603" s="22"/>
      <c r="F603" s="22"/>
      <c r="G603" s="22"/>
      <c r="H603" s="22"/>
      <c r="I603" s="22"/>
    </row>
    <row r="604" customFormat="false" ht="33" hidden="false" customHeight="true" outlineLevel="0" collapsed="false">
      <c r="A604" s="274"/>
      <c r="B604" s="22"/>
      <c r="D604" s="53"/>
      <c r="E604" s="22"/>
      <c r="F604" s="22"/>
      <c r="G604" s="22"/>
      <c r="H604" s="22"/>
      <c r="I604" s="22"/>
    </row>
    <row r="605" customFormat="false" ht="33" hidden="false" customHeight="true" outlineLevel="0" collapsed="false">
      <c r="A605" s="274"/>
      <c r="B605" s="22"/>
      <c r="D605" s="53"/>
      <c r="E605" s="22"/>
      <c r="F605" s="22"/>
      <c r="G605" s="22"/>
      <c r="H605" s="22"/>
      <c r="I605" s="22"/>
    </row>
    <row r="606" customFormat="false" ht="33" hidden="false" customHeight="true" outlineLevel="0" collapsed="false">
      <c r="A606" s="274"/>
      <c r="B606" s="22"/>
      <c r="D606" s="53"/>
      <c r="E606" s="22"/>
      <c r="F606" s="22"/>
      <c r="G606" s="22"/>
      <c r="H606" s="22"/>
      <c r="I606" s="22"/>
    </row>
    <row r="607" customFormat="false" ht="33" hidden="false" customHeight="true" outlineLevel="0" collapsed="false">
      <c r="A607" s="274"/>
      <c r="B607" s="22"/>
      <c r="D607" s="53"/>
      <c r="E607" s="22"/>
      <c r="F607" s="22"/>
      <c r="G607" s="22"/>
      <c r="H607" s="22"/>
      <c r="I607" s="22"/>
    </row>
    <row r="608" customFormat="false" ht="33" hidden="false" customHeight="true" outlineLevel="0" collapsed="false">
      <c r="A608" s="274"/>
      <c r="B608" s="22"/>
      <c r="D608" s="53"/>
      <c r="E608" s="22"/>
      <c r="F608" s="22"/>
      <c r="G608" s="22"/>
      <c r="H608" s="22"/>
      <c r="I608" s="22"/>
    </row>
    <row r="609" customFormat="false" ht="33" hidden="false" customHeight="true" outlineLevel="0" collapsed="false">
      <c r="A609" s="274"/>
      <c r="B609" s="22"/>
      <c r="D609" s="53"/>
      <c r="E609" s="22"/>
      <c r="F609" s="22"/>
      <c r="G609" s="22"/>
      <c r="H609" s="22"/>
      <c r="I609" s="22"/>
    </row>
    <row r="610" customFormat="false" ht="33" hidden="false" customHeight="true" outlineLevel="0" collapsed="false">
      <c r="A610" s="274"/>
      <c r="B610" s="22"/>
      <c r="D610" s="53"/>
      <c r="E610" s="22"/>
      <c r="F610" s="22"/>
      <c r="G610" s="22"/>
      <c r="H610" s="22"/>
      <c r="I610" s="22"/>
    </row>
    <row r="611" customFormat="false" ht="33" hidden="false" customHeight="true" outlineLevel="0" collapsed="false">
      <c r="A611" s="274"/>
      <c r="B611" s="22"/>
      <c r="D611" s="53"/>
      <c r="E611" s="22"/>
      <c r="F611" s="22"/>
      <c r="G611" s="22"/>
      <c r="H611" s="22"/>
      <c r="I611" s="22"/>
    </row>
    <row r="612" customFormat="false" ht="33" hidden="false" customHeight="true" outlineLevel="0" collapsed="false">
      <c r="A612" s="274"/>
      <c r="B612" s="22"/>
      <c r="D612" s="53"/>
      <c r="E612" s="22"/>
      <c r="F612" s="22"/>
      <c r="G612" s="22"/>
      <c r="H612" s="22"/>
      <c r="I612" s="22"/>
    </row>
    <row r="613" customFormat="false" ht="33" hidden="false" customHeight="true" outlineLevel="0" collapsed="false">
      <c r="A613" s="274"/>
      <c r="B613" s="22"/>
      <c r="D613" s="53"/>
      <c r="E613" s="22"/>
      <c r="F613" s="22"/>
      <c r="G613" s="22"/>
      <c r="H613" s="22"/>
      <c r="I613" s="22"/>
    </row>
    <row r="614" customFormat="false" ht="33" hidden="false" customHeight="true" outlineLevel="0" collapsed="false">
      <c r="A614" s="274"/>
      <c r="B614" s="22"/>
      <c r="D614" s="53"/>
      <c r="E614" s="22"/>
      <c r="F614" s="22"/>
      <c r="G614" s="22"/>
      <c r="H614" s="22"/>
      <c r="I614" s="22"/>
    </row>
    <row r="615" customFormat="false" ht="33" hidden="false" customHeight="true" outlineLevel="0" collapsed="false">
      <c r="A615" s="274"/>
      <c r="B615" s="22"/>
      <c r="D615" s="53"/>
      <c r="E615" s="22"/>
      <c r="F615" s="22"/>
      <c r="G615" s="22"/>
      <c r="H615" s="22"/>
      <c r="I615" s="22"/>
    </row>
    <row r="616" customFormat="false" ht="33" hidden="false" customHeight="true" outlineLevel="0" collapsed="false">
      <c r="A616" s="274"/>
      <c r="B616" s="22"/>
      <c r="D616" s="53"/>
      <c r="E616" s="22"/>
      <c r="F616" s="22"/>
      <c r="G616" s="22"/>
      <c r="H616" s="22"/>
      <c r="I616" s="22"/>
    </row>
    <row r="617" customFormat="false" ht="33" hidden="false" customHeight="true" outlineLevel="0" collapsed="false">
      <c r="A617" s="274"/>
      <c r="B617" s="22"/>
      <c r="D617" s="53"/>
      <c r="E617" s="22"/>
      <c r="F617" s="22"/>
      <c r="G617" s="22"/>
      <c r="H617" s="22"/>
      <c r="I617" s="22"/>
    </row>
    <row r="618" customFormat="false" ht="33" hidden="false" customHeight="true" outlineLevel="0" collapsed="false">
      <c r="A618" s="274"/>
      <c r="B618" s="22"/>
      <c r="D618" s="53"/>
      <c r="E618" s="22"/>
      <c r="F618" s="22"/>
      <c r="G618" s="22"/>
      <c r="H618" s="22"/>
      <c r="I618" s="22"/>
    </row>
    <row r="619" customFormat="false" ht="33" hidden="false" customHeight="true" outlineLevel="0" collapsed="false">
      <c r="A619" s="274"/>
      <c r="B619" s="22"/>
      <c r="D619" s="53"/>
      <c r="E619" s="22"/>
      <c r="F619" s="22"/>
      <c r="G619" s="22"/>
      <c r="H619" s="22"/>
      <c r="I619" s="22"/>
    </row>
    <row r="620" customFormat="false" ht="33" hidden="false" customHeight="true" outlineLevel="0" collapsed="false">
      <c r="A620" s="274"/>
      <c r="B620" s="22"/>
      <c r="D620" s="53"/>
      <c r="E620" s="22"/>
      <c r="F620" s="22"/>
      <c r="G620" s="22"/>
      <c r="H620" s="22"/>
      <c r="I620" s="22"/>
    </row>
    <row r="621" customFormat="false" ht="33" hidden="false" customHeight="true" outlineLevel="0" collapsed="false">
      <c r="A621" s="274"/>
      <c r="B621" s="22"/>
      <c r="D621" s="53"/>
      <c r="E621" s="22"/>
      <c r="F621" s="22"/>
      <c r="G621" s="22"/>
      <c r="H621" s="22"/>
      <c r="I621" s="22"/>
    </row>
    <row r="622" customFormat="false" ht="33" hidden="false" customHeight="true" outlineLevel="0" collapsed="false">
      <c r="A622" s="274"/>
      <c r="B622" s="22"/>
      <c r="D622" s="53"/>
      <c r="E622" s="22"/>
      <c r="F622" s="22"/>
      <c r="G622" s="22"/>
      <c r="H622" s="22"/>
      <c r="I622" s="22"/>
    </row>
    <row r="623" customFormat="false" ht="33" hidden="false" customHeight="true" outlineLevel="0" collapsed="false">
      <c r="A623" s="274"/>
      <c r="B623" s="22"/>
      <c r="D623" s="53"/>
      <c r="E623" s="22"/>
      <c r="F623" s="22"/>
      <c r="G623" s="22"/>
      <c r="H623" s="22"/>
      <c r="I623" s="22"/>
    </row>
    <row r="624" customFormat="false" ht="33" hidden="false" customHeight="true" outlineLevel="0" collapsed="false">
      <c r="A624" s="274"/>
      <c r="B624" s="22"/>
      <c r="D624" s="53"/>
      <c r="E624" s="22"/>
      <c r="F624" s="22"/>
      <c r="G624" s="22"/>
      <c r="H624" s="22"/>
      <c r="I624" s="22"/>
    </row>
    <row r="625" customFormat="false" ht="33" hidden="false" customHeight="true" outlineLevel="0" collapsed="false">
      <c r="A625" s="274"/>
      <c r="B625" s="22"/>
      <c r="D625" s="53"/>
      <c r="E625" s="22"/>
      <c r="F625" s="22"/>
      <c r="G625" s="22"/>
      <c r="H625" s="22"/>
      <c r="I625" s="22"/>
    </row>
    <row r="626" customFormat="false" ht="33" hidden="false" customHeight="true" outlineLevel="0" collapsed="false">
      <c r="A626" s="274"/>
      <c r="B626" s="22"/>
      <c r="D626" s="53"/>
      <c r="E626" s="22"/>
      <c r="F626" s="22"/>
      <c r="G626" s="22"/>
      <c r="H626" s="22"/>
      <c r="I626" s="22"/>
    </row>
    <row r="627" customFormat="false" ht="33" hidden="false" customHeight="true" outlineLevel="0" collapsed="false">
      <c r="A627" s="274"/>
      <c r="B627" s="22"/>
      <c r="D627" s="53"/>
      <c r="E627" s="22"/>
      <c r="F627" s="22"/>
      <c r="G627" s="22"/>
      <c r="H627" s="22"/>
      <c r="I627" s="22"/>
    </row>
    <row r="628" customFormat="false" ht="33" hidden="false" customHeight="true" outlineLevel="0" collapsed="false">
      <c r="A628" s="274"/>
      <c r="B628" s="22"/>
      <c r="D628" s="53"/>
      <c r="E628" s="22"/>
      <c r="F628" s="22"/>
      <c r="G628" s="22"/>
      <c r="H628" s="22"/>
      <c r="I628" s="22"/>
    </row>
    <row r="629" customFormat="false" ht="33" hidden="false" customHeight="true" outlineLevel="0" collapsed="false">
      <c r="A629" s="274"/>
      <c r="B629" s="22"/>
      <c r="D629" s="53"/>
      <c r="E629" s="22"/>
      <c r="F629" s="22"/>
      <c r="G629" s="22"/>
      <c r="H629" s="22"/>
      <c r="I629" s="22"/>
    </row>
    <row r="630" customFormat="false" ht="33" hidden="false" customHeight="true" outlineLevel="0" collapsed="false">
      <c r="A630" s="274"/>
      <c r="B630" s="22"/>
      <c r="D630" s="53"/>
      <c r="E630" s="22"/>
      <c r="F630" s="22"/>
      <c r="G630" s="22"/>
      <c r="H630" s="22"/>
      <c r="I630" s="22"/>
    </row>
    <row r="631" customFormat="false" ht="33" hidden="false" customHeight="true" outlineLevel="0" collapsed="false">
      <c r="A631" s="274"/>
      <c r="B631" s="22"/>
      <c r="D631" s="53"/>
      <c r="E631" s="22"/>
      <c r="F631" s="22"/>
      <c r="G631" s="22"/>
      <c r="H631" s="22"/>
      <c r="I631" s="22"/>
    </row>
    <row r="632" customFormat="false" ht="33" hidden="false" customHeight="true" outlineLevel="0" collapsed="false">
      <c r="A632" s="274"/>
      <c r="B632" s="22"/>
      <c r="D632" s="53"/>
      <c r="E632" s="22"/>
      <c r="F632" s="22"/>
      <c r="G632" s="22"/>
      <c r="H632" s="22"/>
      <c r="I632" s="22"/>
    </row>
    <row r="633" customFormat="false" ht="33" hidden="false" customHeight="true" outlineLevel="0" collapsed="false">
      <c r="A633" s="274"/>
      <c r="B633" s="22"/>
      <c r="D633" s="53"/>
      <c r="E633" s="22"/>
      <c r="F633" s="22"/>
      <c r="G633" s="22"/>
      <c r="H633" s="22"/>
      <c r="I633" s="22"/>
    </row>
    <row r="634" customFormat="false" ht="33" hidden="false" customHeight="true" outlineLevel="0" collapsed="false">
      <c r="A634" s="274"/>
      <c r="B634" s="22"/>
      <c r="D634" s="53"/>
      <c r="E634" s="22"/>
      <c r="F634" s="22"/>
      <c r="G634" s="22"/>
      <c r="H634" s="22"/>
      <c r="I634" s="22"/>
    </row>
    <row r="635" customFormat="false" ht="33" hidden="false" customHeight="true" outlineLevel="0" collapsed="false">
      <c r="A635" s="274"/>
      <c r="B635" s="22"/>
      <c r="D635" s="53"/>
      <c r="E635" s="22"/>
      <c r="F635" s="22"/>
      <c r="G635" s="22"/>
      <c r="H635" s="22"/>
      <c r="I635" s="22"/>
    </row>
    <row r="636" customFormat="false" ht="33" hidden="false" customHeight="true" outlineLevel="0" collapsed="false">
      <c r="A636" s="274"/>
      <c r="B636" s="22"/>
      <c r="D636" s="53"/>
      <c r="E636" s="22"/>
      <c r="F636" s="22"/>
      <c r="G636" s="22"/>
      <c r="H636" s="22"/>
      <c r="I636" s="22"/>
    </row>
    <row r="637" customFormat="false" ht="33" hidden="false" customHeight="true" outlineLevel="0" collapsed="false">
      <c r="A637" s="274"/>
      <c r="B637" s="22"/>
      <c r="D637" s="53"/>
      <c r="E637" s="22"/>
      <c r="F637" s="22"/>
      <c r="G637" s="22"/>
      <c r="H637" s="22"/>
      <c r="I637" s="22"/>
    </row>
    <row r="638" customFormat="false" ht="33" hidden="false" customHeight="true" outlineLevel="0" collapsed="false">
      <c r="A638" s="274"/>
      <c r="B638" s="22"/>
      <c r="D638" s="53"/>
      <c r="E638" s="22"/>
      <c r="F638" s="22"/>
      <c r="G638" s="22"/>
      <c r="H638" s="22"/>
      <c r="I638" s="22"/>
    </row>
    <row r="639" customFormat="false" ht="33" hidden="false" customHeight="true" outlineLevel="0" collapsed="false">
      <c r="A639" s="274"/>
      <c r="B639" s="22"/>
      <c r="D639" s="53"/>
      <c r="E639" s="22"/>
      <c r="F639" s="22"/>
      <c r="G639" s="22"/>
      <c r="H639" s="22"/>
      <c r="I639" s="22"/>
    </row>
    <row r="640" customFormat="false" ht="33" hidden="false" customHeight="true" outlineLevel="0" collapsed="false">
      <c r="A640" s="274"/>
      <c r="B640" s="22"/>
      <c r="D640" s="53"/>
      <c r="E640" s="22"/>
      <c r="F640" s="22"/>
      <c r="G640" s="22"/>
      <c r="H640" s="22"/>
      <c r="I640" s="22"/>
    </row>
    <row r="641" customFormat="false" ht="33" hidden="false" customHeight="true" outlineLevel="0" collapsed="false">
      <c r="A641" s="274"/>
      <c r="B641" s="22"/>
      <c r="D641" s="53"/>
      <c r="E641" s="22"/>
      <c r="F641" s="22"/>
      <c r="G641" s="22"/>
      <c r="H641" s="22"/>
      <c r="I641" s="22"/>
    </row>
    <row r="642" customFormat="false" ht="33" hidden="false" customHeight="true" outlineLevel="0" collapsed="false">
      <c r="A642" s="274"/>
      <c r="B642" s="22"/>
      <c r="D642" s="53"/>
      <c r="E642" s="22"/>
      <c r="F642" s="22"/>
      <c r="G642" s="22"/>
      <c r="H642" s="22"/>
      <c r="I642" s="22"/>
    </row>
    <row r="643" customFormat="false" ht="33" hidden="false" customHeight="true" outlineLevel="0" collapsed="false">
      <c r="A643" s="274"/>
      <c r="B643" s="22"/>
      <c r="D643" s="53"/>
      <c r="E643" s="22"/>
      <c r="F643" s="22"/>
      <c r="G643" s="22"/>
      <c r="H643" s="22"/>
      <c r="I643" s="22"/>
    </row>
    <row r="644" customFormat="false" ht="33" hidden="false" customHeight="true" outlineLevel="0" collapsed="false">
      <c r="A644" s="274"/>
      <c r="B644" s="22"/>
      <c r="D644" s="53"/>
      <c r="E644" s="22"/>
      <c r="F644" s="22"/>
      <c r="G644" s="22"/>
      <c r="H644" s="22"/>
      <c r="I644" s="22"/>
    </row>
    <row r="645" customFormat="false" ht="33" hidden="false" customHeight="true" outlineLevel="0" collapsed="false">
      <c r="A645" s="274"/>
      <c r="B645" s="22"/>
      <c r="D645" s="53"/>
      <c r="E645" s="22"/>
      <c r="F645" s="22"/>
      <c r="G645" s="22"/>
      <c r="H645" s="22"/>
      <c r="I645" s="22"/>
    </row>
    <row r="646" customFormat="false" ht="33" hidden="false" customHeight="true" outlineLevel="0" collapsed="false">
      <c r="A646" s="274"/>
      <c r="B646" s="22"/>
      <c r="D646" s="53"/>
      <c r="E646" s="22"/>
      <c r="F646" s="22"/>
      <c r="G646" s="22"/>
      <c r="H646" s="22"/>
      <c r="I646" s="22"/>
    </row>
    <row r="647" customFormat="false" ht="33" hidden="false" customHeight="true" outlineLevel="0" collapsed="false">
      <c r="A647" s="274"/>
      <c r="B647" s="22"/>
      <c r="D647" s="53"/>
      <c r="E647" s="22"/>
      <c r="F647" s="22"/>
      <c r="G647" s="22"/>
      <c r="H647" s="22"/>
      <c r="I647" s="22"/>
    </row>
    <row r="648" customFormat="false" ht="33" hidden="false" customHeight="true" outlineLevel="0" collapsed="false">
      <c r="A648" s="274"/>
      <c r="B648" s="22"/>
      <c r="D648" s="53"/>
      <c r="E648" s="22"/>
      <c r="F648" s="22"/>
      <c r="G648" s="22"/>
      <c r="H648" s="22"/>
      <c r="I648" s="22"/>
    </row>
    <row r="649" customFormat="false" ht="33" hidden="false" customHeight="true" outlineLevel="0" collapsed="false">
      <c r="A649" s="274"/>
      <c r="B649" s="22"/>
      <c r="D649" s="53"/>
      <c r="E649" s="22"/>
      <c r="F649" s="22"/>
      <c r="G649" s="22"/>
      <c r="H649" s="22"/>
      <c r="I649" s="22"/>
    </row>
    <row r="650" customFormat="false" ht="33" hidden="false" customHeight="true" outlineLevel="0" collapsed="false">
      <c r="A650" s="274"/>
      <c r="B650" s="22"/>
      <c r="D650" s="53"/>
      <c r="E650" s="22"/>
      <c r="F650" s="22"/>
      <c r="G650" s="22"/>
      <c r="H650" s="22"/>
      <c r="I650" s="22"/>
    </row>
    <row r="651" customFormat="false" ht="33" hidden="false" customHeight="true" outlineLevel="0" collapsed="false">
      <c r="A651" s="274"/>
      <c r="B651" s="22"/>
      <c r="D651" s="53"/>
      <c r="E651" s="22"/>
      <c r="F651" s="22"/>
      <c r="G651" s="22"/>
      <c r="H651" s="22"/>
      <c r="I651" s="22"/>
    </row>
    <row r="652" customFormat="false" ht="33" hidden="false" customHeight="true" outlineLevel="0" collapsed="false">
      <c r="A652" s="274"/>
      <c r="B652" s="22"/>
      <c r="D652" s="53"/>
      <c r="E652" s="22"/>
      <c r="F652" s="22"/>
      <c r="G652" s="22"/>
      <c r="H652" s="22"/>
      <c r="I652" s="22"/>
    </row>
    <row r="653" customFormat="false" ht="33" hidden="false" customHeight="true" outlineLevel="0" collapsed="false">
      <c r="A653" s="274"/>
      <c r="B653" s="22"/>
      <c r="D653" s="53"/>
      <c r="E653" s="22"/>
      <c r="F653" s="22"/>
      <c r="G653" s="22"/>
      <c r="H653" s="22"/>
      <c r="I653" s="22"/>
    </row>
    <row r="654" customFormat="false" ht="33" hidden="false" customHeight="true" outlineLevel="0" collapsed="false">
      <c r="A654" s="274"/>
      <c r="B654" s="22"/>
      <c r="D654" s="53"/>
      <c r="E654" s="22"/>
      <c r="F654" s="22"/>
      <c r="G654" s="22"/>
      <c r="H654" s="22"/>
      <c r="I654" s="22"/>
    </row>
    <row r="655" customFormat="false" ht="33" hidden="false" customHeight="true" outlineLevel="0" collapsed="false">
      <c r="A655" s="274"/>
      <c r="B655" s="22"/>
      <c r="D655" s="53"/>
      <c r="E655" s="22"/>
      <c r="F655" s="22"/>
      <c r="G655" s="22"/>
      <c r="H655" s="22"/>
      <c r="I655" s="22"/>
    </row>
    <row r="656" customFormat="false" ht="33" hidden="false" customHeight="true" outlineLevel="0" collapsed="false">
      <c r="A656" s="274"/>
      <c r="B656" s="22"/>
      <c r="D656" s="53"/>
      <c r="E656" s="22"/>
      <c r="F656" s="22"/>
      <c r="G656" s="22"/>
      <c r="H656" s="22"/>
      <c r="I656" s="22"/>
    </row>
    <row r="657" customFormat="false" ht="33" hidden="false" customHeight="true" outlineLevel="0" collapsed="false">
      <c r="A657" s="274"/>
      <c r="B657" s="22"/>
      <c r="D657" s="53"/>
      <c r="E657" s="22"/>
      <c r="F657" s="22"/>
      <c r="G657" s="22"/>
      <c r="H657" s="22"/>
      <c r="I657" s="22"/>
    </row>
    <row r="658" customFormat="false" ht="33" hidden="false" customHeight="true" outlineLevel="0" collapsed="false">
      <c r="A658" s="274"/>
      <c r="B658" s="22"/>
      <c r="D658" s="53"/>
      <c r="E658" s="22"/>
      <c r="F658" s="22"/>
      <c r="G658" s="22"/>
      <c r="H658" s="22"/>
      <c r="I658" s="22"/>
    </row>
    <row r="659" customFormat="false" ht="33" hidden="false" customHeight="true" outlineLevel="0" collapsed="false">
      <c r="A659" s="274"/>
      <c r="B659" s="22"/>
      <c r="D659" s="53"/>
      <c r="E659" s="22"/>
      <c r="F659" s="22"/>
      <c r="G659" s="22"/>
      <c r="H659" s="22"/>
      <c r="I659" s="22"/>
    </row>
    <row r="660" customFormat="false" ht="33" hidden="false" customHeight="true" outlineLevel="0" collapsed="false">
      <c r="A660" s="274"/>
      <c r="B660" s="22"/>
      <c r="D660" s="53"/>
      <c r="E660" s="22"/>
      <c r="F660" s="22"/>
      <c r="G660" s="22"/>
      <c r="H660" s="22"/>
      <c r="I660" s="22"/>
    </row>
    <row r="661" customFormat="false" ht="33" hidden="false" customHeight="true" outlineLevel="0" collapsed="false">
      <c r="A661" s="274"/>
      <c r="B661" s="22"/>
      <c r="D661" s="53"/>
      <c r="E661" s="22"/>
      <c r="F661" s="22"/>
      <c r="G661" s="22"/>
      <c r="H661" s="22"/>
      <c r="I661" s="22"/>
    </row>
    <row r="662" customFormat="false" ht="33" hidden="false" customHeight="true" outlineLevel="0" collapsed="false">
      <c r="A662" s="274"/>
      <c r="B662" s="22"/>
      <c r="D662" s="53"/>
      <c r="E662" s="22"/>
      <c r="F662" s="22"/>
      <c r="G662" s="22"/>
      <c r="H662" s="22"/>
      <c r="I662" s="22"/>
    </row>
    <row r="663" customFormat="false" ht="33" hidden="false" customHeight="true" outlineLevel="0" collapsed="false">
      <c r="A663" s="274"/>
      <c r="B663" s="22"/>
      <c r="D663" s="53"/>
      <c r="E663" s="22"/>
      <c r="F663" s="22"/>
      <c r="G663" s="22"/>
      <c r="H663" s="22"/>
      <c r="I663" s="22"/>
    </row>
    <row r="664" customFormat="false" ht="33" hidden="false" customHeight="true" outlineLevel="0" collapsed="false">
      <c r="A664" s="274"/>
      <c r="B664" s="22"/>
      <c r="D664" s="53"/>
      <c r="E664" s="22"/>
      <c r="F664" s="22"/>
      <c r="G664" s="22"/>
      <c r="H664" s="22"/>
      <c r="I664" s="22"/>
    </row>
    <row r="665" customFormat="false" ht="33" hidden="false" customHeight="true" outlineLevel="0" collapsed="false">
      <c r="A665" s="274"/>
      <c r="B665" s="22"/>
      <c r="D665" s="53"/>
      <c r="E665" s="22"/>
      <c r="F665" s="22"/>
      <c r="G665" s="22"/>
      <c r="H665" s="22"/>
      <c r="I665" s="22"/>
    </row>
    <row r="666" customFormat="false" ht="33" hidden="false" customHeight="true" outlineLevel="0" collapsed="false">
      <c r="A666" s="274"/>
      <c r="B666" s="22"/>
      <c r="D666" s="53"/>
      <c r="E666" s="22"/>
      <c r="F666" s="22"/>
      <c r="G666" s="22"/>
      <c r="H666" s="22"/>
      <c r="I666" s="22"/>
    </row>
    <row r="667" customFormat="false" ht="33" hidden="false" customHeight="true" outlineLevel="0" collapsed="false">
      <c r="A667" s="274"/>
      <c r="B667" s="22"/>
      <c r="D667" s="53"/>
      <c r="E667" s="22"/>
      <c r="F667" s="22"/>
      <c r="G667" s="22"/>
      <c r="H667" s="22"/>
      <c r="I667" s="22"/>
    </row>
    <row r="668" customFormat="false" ht="33" hidden="false" customHeight="true" outlineLevel="0" collapsed="false">
      <c r="A668" s="274"/>
      <c r="B668" s="22"/>
      <c r="D668" s="53"/>
      <c r="E668" s="22"/>
      <c r="F668" s="22"/>
      <c r="G668" s="22"/>
      <c r="H668" s="22"/>
      <c r="I668" s="22"/>
    </row>
    <row r="669" customFormat="false" ht="33" hidden="false" customHeight="true" outlineLevel="0" collapsed="false">
      <c r="A669" s="274"/>
      <c r="B669" s="22"/>
      <c r="D669" s="53"/>
      <c r="E669" s="22"/>
      <c r="F669" s="22"/>
      <c r="G669" s="22"/>
      <c r="H669" s="22"/>
      <c r="I669" s="22"/>
    </row>
    <row r="670" customFormat="false" ht="33" hidden="false" customHeight="true" outlineLevel="0" collapsed="false">
      <c r="A670" s="274"/>
      <c r="B670" s="22"/>
      <c r="D670" s="53"/>
      <c r="E670" s="22"/>
      <c r="F670" s="22"/>
      <c r="G670" s="22"/>
      <c r="H670" s="22"/>
      <c r="I670" s="22"/>
    </row>
    <row r="671" customFormat="false" ht="33" hidden="false" customHeight="true" outlineLevel="0" collapsed="false">
      <c r="A671" s="274"/>
      <c r="B671" s="22"/>
      <c r="D671" s="53"/>
      <c r="E671" s="22"/>
      <c r="F671" s="22"/>
      <c r="G671" s="22"/>
      <c r="H671" s="22"/>
      <c r="I671" s="22"/>
    </row>
    <row r="672" customFormat="false" ht="33" hidden="false" customHeight="true" outlineLevel="0" collapsed="false">
      <c r="A672" s="274"/>
      <c r="B672" s="22"/>
      <c r="D672" s="53"/>
      <c r="E672" s="22"/>
      <c r="F672" s="22"/>
      <c r="G672" s="22"/>
      <c r="H672" s="22"/>
      <c r="I672" s="22"/>
    </row>
    <row r="673" customFormat="false" ht="33" hidden="false" customHeight="true" outlineLevel="0" collapsed="false">
      <c r="A673" s="274"/>
      <c r="B673" s="22"/>
      <c r="D673" s="53"/>
      <c r="E673" s="22"/>
      <c r="F673" s="22"/>
      <c r="G673" s="22"/>
      <c r="H673" s="22"/>
      <c r="I673" s="22"/>
    </row>
    <row r="674" customFormat="false" ht="33" hidden="false" customHeight="true" outlineLevel="0" collapsed="false">
      <c r="A674" s="274"/>
      <c r="B674" s="22"/>
      <c r="D674" s="53"/>
      <c r="E674" s="22"/>
      <c r="F674" s="22"/>
      <c r="G674" s="22"/>
      <c r="H674" s="22"/>
      <c r="I674" s="22"/>
    </row>
    <row r="675" customFormat="false" ht="33" hidden="false" customHeight="true" outlineLevel="0" collapsed="false">
      <c r="A675" s="274"/>
      <c r="B675" s="22"/>
      <c r="D675" s="53"/>
      <c r="E675" s="22"/>
      <c r="F675" s="22"/>
      <c r="G675" s="22"/>
      <c r="H675" s="22"/>
      <c r="I675" s="22"/>
    </row>
    <row r="676" customFormat="false" ht="33" hidden="false" customHeight="true" outlineLevel="0" collapsed="false">
      <c r="A676" s="274"/>
      <c r="B676" s="22"/>
      <c r="D676" s="53"/>
      <c r="E676" s="22"/>
      <c r="F676" s="22"/>
      <c r="G676" s="22"/>
      <c r="H676" s="22"/>
      <c r="I676" s="22"/>
    </row>
    <row r="677" customFormat="false" ht="33" hidden="false" customHeight="true" outlineLevel="0" collapsed="false">
      <c r="A677" s="274"/>
      <c r="B677" s="22"/>
      <c r="D677" s="53"/>
      <c r="E677" s="22"/>
      <c r="F677" s="22"/>
      <c r="G677" s="22"/>
      <c r="H677" s="22"/>
      <c r="I677" s="22"/>
    </row>
    <row r="678" customFormat="false" ht="33" hidden="false" customHeight="true" outlineLevel="0" collapsed="false">
      <c r="A678" s="274"/>
      <c r="B678" s="22"/>
      <c r="D678" s="53"/>
      <c r="E678" s="22"/>
      <c r="F678" s="22"/>
      <c r="G678" s="22"/>
      <c r="H678" s="22"/>
      <c r="I678" s="22"/>
    </row>
    <row r="679" customFormat="false" ht="33" hidden="false" customHeight="true" outlineLevel="0" collapsed="false">
      <c r="A679" s="274"/>
      <c r="B679" s="22"/>
      <c r="D679" s="53"/>
      <c r="E679" s="22"/>
      <c r="F679" s="22"/>
      <c r="G679" s="22"/>
      <c r="H679" s="22"/>
      <c r="I679" s="22"/>
    </row>
    <row r="680" customFormat="false" ht="33" hidden="false" customHeight="true" outlineLevel="0" collapsed="false">
      <c r="A680" s="274"/>
      <c r="B680" s="22"/>
      <c r="D680" s="53"/>
      <c r="E680" s="22"/>
      <c r="F680" s="22"/>
      <c r="G680" s="22"/>
      <c r="H680" s="22"/>
      <c r="I680" s="22"/>
    </row>
    <row r="681" customFormat="false" ht="33" hidden="false" customHeight="true" outlineLevel="0" collapsed="false">
      <c r="A681" s="274"/>
      <c r="B681" s="22"/>
      <c r="D681" s="53"/>
      <c r="E681" s="22"/>
      <c r="F681" s="22"/>
      <c r="G681" s="22"/>
      <c r="H681" s="22"/>
      <c r="I681" s="22"/>
    </row>
    <row r="682" customFormat="false" ht="33" hidden="false" customHeight="true" outlineLevel="0" collapsed="false">
      <c r="A682" s="274"/>
      <c r="B682" s="22"/>
      <c r="D682" s="53"/>
      <c r="E682" s="22"/>
      <c r="F682" s="22"/>
      <c r="G682" s="22"/>
      <c r="H682" s="22"/>
      <c r="I682" s="22"/>
    </row>
    <row r="683" customFormat="false" ht="33" hidden="false" customHeight="true" outlineLevel="0" collapsed="false">
      <c r="A683" s="274"/>
      <c r="B683" s="22"/>
      <c r="D683" s="53"/>
      <c r="E683" s="22"/>
      <c r="F683" s="22"/>
      <c r="G683" s="22"/>
      <c r="H683" s="22"/>
      <c r="I683" s="22"/>
    </row>
    <row r="684" customFormat="false" ht="33" hidden="false" customHeight="true" outlineLevel="0" collapsed="false">
      <c r="A684" s="274"/>
      <c r="B684" s="22"/>
      <c r="D684" s="53"/>
      <c r="E684" s="22"/>
      <c r="F684" s="22"/>
      <c r="G684" s="22"/>
      <c r="H684" s="22"/>
      <c r="I684" s="22"/>
    </row>
    <row r="685" customFormat="false" ht="33" hidden="false" customHeight="true" outlineLevel="0" collapsed="false">
      <c r="A685" s="274"/>
      <c r="B685" s="22"/>
      <c r="D685" s="53"/>
      <c r="E685" s="22"/>
      <c r="F685" s="22"/>
      <c r="G685" s="22"/>
      <c r="H685" s="22"/>
      <c r="I685" s="22"/>
    </row>
    <row r="686" customFormat="false" ht="33" hidden="false" customHeight="true" outlineLevel="0" collapsed="false">
      <c r="A686" s="274"/>
      <c r="B686" s="22"/>
      <c r="D686" s="53"/>
      <c r="E686" s="22"/>
      <c r="F686" s="22"/>
      <c r="G686" s="22"/>
      <c r="H686" s="22"/>
      <c r="I686" s="22"/>
    </row>
    <row r="687" customFormat="false" ht="33" hidden="false" customHeight="true" outlineLevel="0" collapsed="false">
      <c r="A687" s="274"/>
      <c r="B687" s="22"/>
      <c r="D687" s="53"/>
      <c r="E687" s="22"/>
      <c r="F687" s="22"/>
      <c r="G687" s="22"/>
      <c r="H687" s="22"/>
      <c r="I687" s="22"/>
    </row>
    <row r="688" customFormat="false" ht="33" hidden="false" customHeight="true" outlineLevel="0" collapsed="false">
      <c r="A688" s="274"/>
      <c r="B688" s="22"/>
      <c r="D688" s="53"/>
      <c r="E688" s="22"/>
      <c r="F688" s="22"/>
      <c r="G688" s="22"/>
      <c r="H688" s="22"/>
      <c r="I688" s="22"/>
    </row>
    <row r="689" customFormat="false" ht="33" hidden="false" customHeight="true" outlineLevel="0" collapsed="false">
      <c r="A689" s="274"/>
      <c r="B689" s="22"/>
      <c r="D689" s="53"/>
      <c r="E689" s="22"/>
      <c r="F689" s="22"/>
      <c r="G689" s="22"/>
      <c r="H689" s="22"/>
      <c r="I689" s="22"/>
    </row>
    <row r="690" customFormat="false" ht="33" hidden="false" customHeight="true" outlineLevel="0" collapsed="false">
      <c r="A690" s="274"/>
      <c r="B690" s="22"/>
      <c r="D690" s="53"/>
      <c r="E690" s="22"/>
      <c r="F690" s="22"/>
      <c r="G690" s="22"/>
      <c r="H690" s="22"/>
      <c r="I690" s="22"/>
    </row>
    <row r="691" customFormat="false" ht="33" hidden="false" customHeight="true" outlineLevel="0" collapsed="false">
      <c r="A691" s="274"/>
      <c r="B691" s="22"/>
      <c r="D691" s="53"/>
      <c r="E691" s="22"/>
      <c r="F691" s="22"/>
      <c r="G691" s="22"/>
      <c r="H691" s="22"/>
      <c r="I691" s="22"/>
    </row>
    <row r="692" customFormat="false" ht="33" hidden="false" customHeight="true" outlineLevel="0" collapsed="false">
      <c r="A692" s="274"/>
      <c r="B692" s="22"/>
      <c r="D692" s="53"/>
      <c r="E692" s="22"/>
      <c r="F692" s="22"/>
      <c r="G692" s="22"/>
      <c r="H692" s="22"/>
      <c r="I692" s="22"/>
    </row>
    <row r="693" customFormat="false" ht="33" hidden="false" customHeight="true" outlineLevel="0" collapsed="false">
      <c r="A693" s="274"/>
      <c r="B693" s="22"/>
      <c r="D693" s="53"/>
      <c r="E693" s="22"/>
      <c r="F693" s="22"/>
      <c r="G693" s="22"/>
      <c r="H693" s="22"/>
      <c r="I693" s="22"/>
    </row>
    <row r="694" customFormat="false" ht="33" hidden="false" customHeight="true" outlineLevel="0" collapsed="false">
      <c r="A694" s="274"/>
      <c r="B694" s="22"/>
      <c r="D694" s="53"/>
      <c r="E694" s="22"/>
      <c r="F694" s="22"/>
      <c r="G694" s="22"/>
      <c r="H694" s="22"/>
      <c r="I694" s="22"/>
    </row>
    <row r="695" customFormat="false" ht="33" hidden="false" customHeight="true" outlineLevel="0" collapsed="false">
      <c r="A695" s="274"/>
      <c r="B695" s="22"/>
      <c r="D695" s="53"/>
      <c r="E695" s="22"/>
      <c r="F695" s="22"/>
      <c r="G695" s="22"/>
      <c r="H695" s="22"/>
      <c r="I695" s="22"/>
    </row>
    <row r="696" customFormat="false" ht="33" hidden="false" customHeight="true" outlineLevel="0" collapsed="false">
      <c r="A696" s="274"/>
      <c r="B696" s="22"/>
      <c r="D696" s="53"/>
      <c r="E696" s="22"/>
      <c r="F696" s="22"/>
      <c r="G696" s="22"/>
      <c r="H696" s="22"/>
      <c r="I696" s="22"/>
    </row>
    <row r="697" customFormat="false" ht="33" hidden="false" customHeight="true" outlineLevel="0" collapsed="false">
      <c r="A697" s="274"/>
      <c r="B697" s="22"/>
      <c r="D697" s="53"/>
      <c r="E697" s="22"/>
      <c r="F697" s="22"/>
      <c r="G697" s="22"/>
      <c r="H697" s="22"/>
      <c r="I697" s="22"/>
    </row>
    <row r="698" customFormat="false" ht="33" hidden="false" customHeight="true" outlineLevel="0" collapsed="false">
      <c r="A698" s="274"/>
      <c r="B698" s="22"/>
      <c r="D698" s="53"/>
      <c r="E698" s="22"/>
      <c r="F698" s="22"/>
      <c r="G698" s="22"/>
      <c r="H698" s="22"/>
      <c r="I698" s="22"/>
    </row>
    <row r="699" customFormat="false" ht="33" hidden="false" customHeight="true" outlineLevel="0" collapsed="false">
      <c r="A699" s="274"/>
      <c r="B699" s="22"/>
      <c r="D699" s="53"/>
      <c r="E699" s="22"/>
      <c r="F699" s="22"/>
      <c r="G699" s="22"/>
      <c r="H699" s="22"/>
      <c r="I699" s="22"/>
    </row>
    <row r="700" customFormat="false" ht="33" hidden="false" customHeight="true" outlineLevel="0" collapsed="false">
      <c r="A700" s="274"/>
      <c r="B700" s="22"/>
      <c r="D700" s="53"/>
      <c r="E700" s="22"/>
      <c r="F700" s="22"/>
      <c r="G700" s="22"/>
      <c r="H700" s="22"/>
      <c r="I700" s="22"/>
    </row>
    <row r="701" customFormat="false" ht="33" hidden="false" customHeight="true" outlineLevel="0" collapsed="false">
      <c r="A701" s="274"/>
      <c r="B701" s="22"/>
      <c r="D701" s="53"/>
      <c r="E701" s="22"/>
      <c r="F701" s="22"/>
      <c r="G701" s="22"/>
      <c r="H701" s="22"/>
      <c r="I701" s="22"/>
    </row>
    <row r="702" customFormat="false" ht="33" hidden="false" customHeight="true" outlineLevel="0" collapsed="false">
      <c r="A702" s="274"/>
      <c r="B702" s="22"/>
      <c r="D702" s="53"/>
      <c r="E702" s="22"/>
      <c r="F702" s="22"/>
      <c r="G702" s="22"/>
      <c r="H702" s="22"/>
      <c r="I702" s="22"/>
    </row>
    <row r="703" customFormat="false" ht="33" hidden="false" customHeight="true" outlineLevel="0" collapsed="false">
      <c r="A703" s="274"/>
      <c r="B703" s="22"/>
      <c r="D703" s="53"/>
      <c r="E703" s="22"/>
      <c r="F703" s="22"/>
      <c r="G703" s="22"/>
      <c r="H703" s="22"/>
      <c r="I703" s="22"/>
    </row>
    <row r="704" customFormat="false" ht="33" hidden="false" customHeight="true" outlineLevel="0" collapsed="false">
      <c r="A704" s="274"/>
      <c r="B704" s="22"/>
      <c r="D704" s="53"/>
      <c r="E704" s="22"/>
      <c r="F704" s="22"/>
      <c r="G704" s="22"/>
      <c r="H704" s="22"/>
      <c r="I704" s="22"/>
    </row>
    <row r="705" customFormat="false" ht="33" hidden="false" customHeight="true" outlineLevel="0" collapsed="false">
      <c r="A705" s="274"/>
      <c r="B705" s="22"/>
      <c r="D705" s="53"/>
      <c r="E705" s="22"/>
      <c r="F705" s="22"/>
      <c r="G705" s="22"/>
      <c r="H705" s="22"/>
      <c r="I705" s="22"/>
    </row>
    <row r="706" customFormat="false" ht="33" hidden="false" customHeight="true" outlineLevel="0" collapsed="false">
      <c r="A706" s="274"/>
      <c r="B706" s="22"/>
      <c r="D706" s="53"/>
      <c r="E706" s="22"/>
      <c r="F706" s="22"/>
      <c r="G706" s="22"/>
      <c r="H706" s="22"/>
      <c r="I706" s="22"/>
    </row>
    <row r="707" customFormat="false" ht="33" hidden="false" customHeight="true" outlineLevel="0" collapsed="false">
      <c r="A707" s="274"/>
      <c r="B707" s="22"/>
      <c r="D707" s="53"/>
      <c r="E707" s="22"/>
      <c r="F707" s="22"/>
      <c r="G707" s="22"/>
      <c r="H707" s="22"/>
      <c r="I707" s="22"/>
    </row>
    <row r="708" customFormat="false" ht="33" hidden="false" customHeight="true" outlineLevel="0" collapsed="false">
      <c r="A708" s="274"/>
      <c r="B708" s="22"/>
      <c r="D708" s="53"/>
      <c r="E708" s="22"/>
      <c r="F708" s="22"/>
      <c r="G708" s="22"/>
      <c r="H708" s="22"/>
      <c r="I708" s="22"/>
    </row>
    <row r="709" customFormat="false" ht="33" hidden="false" customHeight="true" outlineLevel="0" collapsed="false">
      <c r="A709" s="274"/>
      <c r="B709" s="22"/>
      <c r="D709" s="53"/>
      <c r="E709" s="22"/>
      <c r="F709" s="22"/>
      <c r="G709" s="22"/>
      <c r="H709" s="22"/>
      <c r="I709" s="22"/>
    </row>
    <row r="710" customFormat="false" ht="33" hidden="false" customHeight="true" outlineLevel="0" collapsed="false">
      <c r="A710" s="274"/>
      <c r="B710" s="22"/>
      <c r="D710" s="53"/>
      <c r="E710" s="22"/>
      <c r="F710" s="22"/>
      <c r="G710" s="22"/>
      <c r="H710" s="22"/>
      <c r="I710" s="22"/>
    </row>
    <row r="711" customFormat="false" ht="33" hidden="false" customHeight="true" outlineLevel="0" collapsed="false">
      <c r="A711" s="274"/>
      <c r="B711" s="22"/>
      <c r="D711" s="53"/>
      <c r="E711" s="22"/>
      <c r="F711" s="22"/>
      <c r="G711" s="22"/>
      <c r="H711" s="22"/>
      <c r="I711" s="22"/>
    </row>
    <row r="712" customFormat="false" ht="33" hidden="false" customHeight="true" outlineLevel="0" collapsed="false">
      <c r="A712" s="274"/>
      <c r="B712" s="22"/>
      <c r="D712" s="53"/>
      <c r="E712" s="22"/>
      <c r="F712" s="22"/>
      <c r="G712" s="22"/>
      <c r="H712" s="22"/>
      <c r="I712" s="22"/>
    </row>
    <row r="713" customFormat="false" ht="33" hidden="false" customHeight="true" outlineLevel="0" collapsed="false">
      <c r="A713" s="274"/>
      <c r="B713" s="22"/>
      <c r="D713" s="53"/>
      <c r="E713" s="22"/>
      <c r="F713" s="22"/>
      <c r="G713" s="22"/>
      <c r="H713" s="22"/>
      <c r="I713" s="22"/>
    </row>
    <row r="714" customFormat="false" ht="33" hidden="false" customHeight="true" outlineLevel="0" collapsed="false">
      <c r="A714" s="274"/>
      <c r="B714" s="22"/>
      <c r="D714" s="53"/>
      <c r="E714" s="22"/>
      <c r="F714" s="22"/>
      <c r="G714" s="22"/>
      <c r="H714" s="22"/>
      <c r="I714" s="22"/>
    </row>
    <row r="715" customFormat="false" ht="33" hidden="false" customHeight="true" outlineLevel="0" collapsed="false">
      <c r="A715" s="274"/>
      <c r="B715" s="22"/>
      <c r="D715" s="53"/>
      <c r="E715" s="22"/>
      <c r="F715" s="22"/>
      <c r="G715" s="22"/>
      <c r="H715" s="22"/>
      <c r="I715" s="22"/>
    </row>
    <row r="716" customFormat="false" ht="33" hidden="false" customHeight="true" outlineLevel="0" collapsed="false">
      <c r="A716" s="274"/>
      <c r="B716" s="22"/>
      <c r="D716" s="53"/>
      <c r="E716" s="22"/>
      <c r="F716" s="22"/>
      <c r="G716" s="22"/>
      <c r="H716" s="22"/>
      <c r="I716" s="22"/>
    </row>
    <row r="717" customFormat="false" ht="33" hidden="false" customHeight="true" outlineLevel="0" collapsed="false">
      <c r="A717" s="274"/>
      <c r="B717" s="22"/>
      <c r="D717" s="53"/>
      <c r="E717" s="22"/>
      <c r="F717" s="22"/>
      <c r="G717" s="22"/>
      <c r="H717" s="22"/>
      <c r="I717" s="22"/>
    </row>
    <row r="718" customFormat="false" ht="33" hidden="false" customHeight="true" outlineLevel="0" collapsed="false">
      <c r="A718" s="274"/>
      <c r="B718" s="22"/>
      <c r="D718" s="53"/>
      <c r="E718" s="22"/>
      <c r="F718" s="22"/>
      <c r="G718" s="22"/>
      <c r="H718" s="22"/>
      <c r="I718" s="22"/>
    </row>
    <row r="719" customFormat="false" ht="33" hidden="false" customHeight="true" outlineLevel="0" collapsed="false">
      <c r="A719" s="274"/>
      <c r="B719" s="22"/>
      <c r="D719" s="53"/>
      <c r="E719" s="22"/>
      <c r="F719" s="22"/>
      <c r="G719" s="22"/>
      <c r="H719" s="22"/>
      <c r="I719" s="22"/>
    </row>
    <row r="720" customFormat="false" ht="33" hidden="false" customHeight="true" outlineLevel="0" collapsed="false">
      <c r="A720" s="274"/>
      <c r="B720" s="22"/>
      <c r="D720" s="53"/>
      <c r="E720" s="22"/>
      <c r="F720" s="22"/>
      <c r="G720" s="22"/>
      <c r="H720" s="22"/>
      <c r="I720" s="22"/>
    </row>
    <row r="721" customFormat="false" ht="33" hidden="false" customHeight="true" outlineLevel="0" collapsed="false">
      <c r="A721" s="274"/>
      <c r="B721" s="22"/>
      <c r="D721" s="53"/>
      <c r="E721" s="22"/>
      <c r="F721" s="22"/>
      <c r="G721" s="22"/>
      <c r="H721" s="22"/>
      <c r="I721" s="22"/>
    </row>
    <row r="722" customFormat="false" ht="33" hidden="false" customHeight="true" outlineLevel="0" collapsed="false">
      <c r="A722" s="274"/>
      <c r="B722" s="22"/>
      <c r="D722" s="53"/>
      <c r="E722" s="22"/>
      <c r="F722" s="22"/>
      <c r="G722" s="22"/>
      <c r="H722" s="22"/>
      <c r="I722" s="22"/>
    </row>
    <row r="723" customFormat="false" ht="33" hidden="false" customHeight="true" outlineLevel="0" collapsed="false">
      <c r="A723" s="274"/>
      <c r="B723" s="22"/>
      <c r="D723" s="53"/>
      <c r="E723" s="22"/>
      <c r="F723" s="22"/>
      <c r="G723" s="22"/>
      <c r="H723" s="22"/>
      <c r="I723" s="22"/>
    </row>
    <row r="724" customFormat="false" ht="33" hidden="false" customHeight="true" outlineLevel="0" collapsed="false">
      <c r="A724" s="274"/>
      <c r="B724" s="22"/>
      <c r="D724" s="53"/>
      <c r="E724" s="22"/>
      <c r="F724" s="22"/>
      <c r="G724" s="22"/>
      <c r="H724" s="22"/>
      <c r="I724" s="22"/>
    </row>
    <row r="725" customFormat="false" ht="33" hidden="false" customHeight="true" outlineLevel="0" collapsed="false">
      <c r="A725" s="274"/>
      <c r="B725" s="22"/>
      <c r="D725" s="53"/>
      <c r="E725" s="22"/>
      <c r="F725" s="22"/>
      <c r="G725" s="22"/>
      <c r="H725" s="22"/>
      <c r="I725" s="22"/>
    </row>
    <row r="726" customFormat="false" ht="33" hidden="false" customHeight="true" outlineLevel="0" collapsed="false">
      <c r="A726" s="274"/>
      <c r="B726" s="22"/>
      <c r="D726" s="53"/>
      <c r="E726" s="22"/>
      <c r="F726" s="22"/>
      <c r="G726" s="22"/>
      <c r="H726" s="22"/>
      <c r="I726" s="22"/>
    </row>
    <row r="727" customFormat="false" ht="33" hidden="false" customHeight="true" outlineLevel="0" collapsed="false">
      <c r="A727" s="274"/>
      <c r="B727" s="22"/>
      <c r="D727" s="53"/>
      <c r="E727" s="22"/>
      <c r="F727" s="22"/>
      <c r="G727" s="22"/>
      <c r="H727" s="22"/>
      <c r="I727" s="22"/>
    </row>
    <row r="728" customFormat="false" ht="33" hidden="false" customHeight="true" outlineLevel="0" collapsed="false">
      <c r="A728" s="274"/>
      <c r="B728" s="22"/>
      <c r="D728" s="53"/>
      <c r="E728" s="22"/>
      <c r="F728" s="22"/>
      <c r="G728" s="22"/>
      <c r="H728" s="22"/>
      <c r="I728" s="22"/>
    </row>
    <row r="729" customFormat="false" ht="33" hidden="false" customHeight="true" outlineLevel="0" collapsed="false">
      <c r="A729" s="274"/>
      <c r="B729" s="22"/>
      <c r="D729" s="53"/>
      <c r="E729" s="22"/>
      <c r="F729" s="22"/>
      <c r="G729" s="22"/>
      <c r="H729" s="22"/>
      <c r="I729" s="22"/>
    </row>
    <row r="730" customFormat="false" ht="33" hidden="false" customHeight="true" outlineLevel="0" collapsed="false">
      <c r="A730" s="274"/>
      <c r="B730" s="22"/>
      <c r="D730" s="53"/>
      <c r="E730" s="22"/>
      <c r="F730" s="22"/>
      <c r="G730" s="22"/>
      <c r="H730" s="22"/>
      <c r="I730" s="22"/>
    </row>
    <row r="731" customFormat="false" ht="33" hidden="false" customHeight="true" outlineLevel="0" collapsed="false">
      <c r="A731" s="274"/>
      <c r="B731" s="22"/>
      <c r="D731" s="53"/>
      <c r="E731" s="22"/>
      <c r="F731" s="22"/>
      <c r="G731" s="22"/>
      <c r="H731" s="22"/>
      <c r="I731" s="22"/>
    </row>
    <row r="732" customFormat="false" ht="33" hidden="false" customHeight="true" outlineLevel="0" collapsed="false">
      <c r="A732" s="274"/>
      <c r="B732" s="22"/>
      <c r="D732" s="53"/>
      <c r="E732" s="22"/>
      <c r="F732" s="22"/>
      <c r="G732" s="22"/>
      <c r="H732" s="22"/>
      <c r="I732" s="22"/>
    </row>
    <row r="733" customFormat="false" ht="33" hidden="false" customHeight="true" outlineLevel="0" collapsed="false">
      <c r="A733" s="274"/>
      <c r="B733" s="22"/>
      <c r="D733" s="53"/>
      <c r="E733" s="22"/>
      <c r="F733" s="22"/>
      <c r="G733" s="22"/>
      <c r="H733" s="22"/>
      <c r="I733" s="22"/>
    </row>
    <row r="734" customFormat="false" ht="33" hidden="false" customHeight="true" outlineLevel="0" collapsed="false">
      <c r="A734" s="274"/>
      <c r="B734" s="22"/>
      <c r="D734" s="53"/>
      <c r="E734" s="22"/>
      <c r="F734" s="22"/>
      <c r="G734" s="22"/>
      <c r="H734" s="22"/>
      <c r="I734" s="22"/>
    </row>
    <row r="735" customFormat="false" ht="33" hidden="false" customHeight="true" outlineLevel="0" collapsed="false">
      <c r="A735" s="274"/>
      <c r="B735" s="22"/>
      <c r="D735" s="53"/>
      <c r="E735" s="22"/>
      <c r="F735" s="22"/>
      <c r="G735" s="22"/>
      <c r="H735" s="22"/>
      <c r="I735" s="22"/>
    </row>
    <row r="736" customFormat="false" ht="33" hidden="false" customHeight="true" outlineLevel="0" collapsed="false">
      <c r="A736" s="274"/>
      <c r="B736" s="22"/>
      <c r="D736" s="53"/>
      <c r="E736" s="22"/>
      <c r="F736" s="22"/>
      <c r="G736" s="22"/>
      <c r="H736" s="22"/>
      <c r="I736" s="22"/>
    </row>
    <row r="737" customFormat="false" ht="33" hidden="false" customHeight="true" outlineLevel="0" collapsed="false">
      <c r="A737" s="274"/>
      <c r="B737" s="22"/>
      <c r="D737" s="53"/>
      <c r="E737" s="22"/>
      <c r="F737" s="22"/>
      <c r="G737" s="22"/>
      <c r="H737" s="22"/>
      <c r="I737" s="22"/>
    </row>
    <row r="738" customFormat="false" ht="33" hidden="false" customHeight="true" outlineLevel="0" collapsed="false">
      <c r="A738" s="274"/>
      <c r="B738" s="22"/>
      <c r="D738" s="53"/>
      <c r="E738" s="22"/>
      <c r="F738" s="22"/>
      <c r="G738" s="22"/>
      <c r="H738" s="22"/>
      <c r="I738" s="22"/>
    </row>
    <row r="739" customFormat="false" ht="33" hidden="false" customHeight="true" outlineLevel="0" collapsed="false">
      <c r="A739" s="274"/>
      <c r="B739" s="22"/>
      <c r="D739" s="53"/>
      <c r="E739" s="22"/>
      <c r="F739" s="22"/>
      <c r="G739" s="22"/>
      <c r="H739" s="22"/>
      <c r="I739" s="22"/>
    </row>
    <row r="740" customFormat="false" ht="33" hidden="false" customHeight="true" outlineLevel="0" collapsed="false">
      <c r="A740" s="274"/>
      <c r="B740" s="22"/>
      <c r="D740" s="53"/>
      <c r="E740" s="22"/>
      <c r="F740" s="22"/>
      <c r="G740" s="22"/>
      <c r="H740" s="22"/>
      <c r="I740" s="22"/>
    </row>
    <row r="741" customFormat="false" ht="33" hidden="false" customHeight="true" outlineLevel="0" collapsed="false">
      <c r="A741" s="274"/>
      <c r="B741" s="22"/>
      <c r="D741" s="53"/>
      <c r="E741" s="22"/>
      <c r="F741" s="22"/>
      <c r="G741" s="22"/>
      <c r="H741" s="22"/>
      <c r="I741" s="22"/>
    </row>
    <row r="742" customFormat="false" ht="33" hidden="false" customHeight="true" outlineLevel="0" collapsed="false">
      <c r="A742" s="274"/>
      <c r="B742" s="22"/>
      <c r="D742" s="53"/>
      <c r="E742" s="22"/>
      <c r="F742" s="22"/>
      <c r="G742" s="22"/>
      <c r="H742" s="22"/>
      <c r="I742" s="22"/>
    </row>
    <row r="743" customFormat="false" ht="33" hidden="false" customHeight="true" outlineLevel="0" collapsed="false">
      <c r="A743" s="274"/>
      <c r="B743" s="22"/>
      <c r="D743" s="53"/>
      <c r="E743" s="22"/>
      <c r="F743" s="22"/>
      <c r="G743" s="22"/>
      <c r="H743" s="22"/>
      <c r="I743" s="22"/>
    </row>
    <row r="744" customFormat="false" ht="33" hidden="false" customHeight="true" outlineLevel="0" collapsed="false">
      <c r="A744" s="274"/>
      <c r="B744" s="22"/>
      <c r="D744" s="53"/>
      <c r="E744" s="22"/>
      <c r="F744" s="22"/>
      <c r="G744" s="22"/>
      <c r="H744" s="22"/>
      <c r="I744" s="22"/>
    </row>
    <row r="745" customFormat="false" ht="33" hidden="false" customHeight="true" outlineLevel="0" collapsed="false">
      <c r="A745" s="274"/>
      <c r="B745" s="22"/>
      <c r="D745" s="53"/>
      <c r="E745" s="22"/>
      <c r="F745" s="22"/>
      <c r="G745" s="22"/>
      <c r="H745" s="22"/>
      <c r="I745" s="22"/>
    </row>
    <row r="746" customFormat="false" ht="33" hidden="false" customHeight="true" outlineLevel="0" collapsed="false">
      <c r="A746" s="274"/>
      <c r="B746" s="22"/>
      <c r="D746" s="53"/>
      <c r="E746" s="22"/>
      <c r="F746" s="22"/>
      <c r="G746" s="22"/>
      <c r="H746" s="22"/>
      <c r="I746" s="22"/>
    </row>
    <row r="747" customFormat="false" ht="33" hidden="false" customHeight="true" outlineLevel="0" collapsed="false">
      <c r="A747" s="274"/>
      <c r="B747" s="22"/>
      <c r="D747" s="53"/>
      <c r="E747" s="22"/>
      <c r="F747" s="22"/>
      <c r="G747" s="22"/>
      <c r="H747" s="22"/>
      <c r="I747" s="22"/>
    </row>
    <row r="748" customFormat="false" ht="33" hidden="false" customHeight="true" outlineLevel="0" collapsed="false">
      <c r="A748" s="274"/>
      <c r="B748" s="22"/>
      <c r="D748" s="53"/>
      <c r="E748" s="22"/>
      <c r="F748" s="22"/>
      <c r="G748" s="22"/>
      <c r="H748" s="22"/>
      <c r="I748" s="22"/>
    </row>
    <row r="749" customFormat="false" ht="33" hidden="false" customHeight="true" outlineLevel="0" collapsed="false">
      <c r="A749" s="274"/>
      <c r="B749" s="22"/>
      <c r="D749" s="53"/>
      <c r="E749" s="22"/>
      <c r="F749" s="22"/>
      <c r="G749" s="22"/>
      <c r="H749" s="22"/>
      <c r="I749" s="22"/>
    </row>
    <row r="750" customFormat="false" ht="33" hidden="false" customHeight="true" outlineLevel="0" collapsed="false">
      <c r="A750" s="274"/>
      <c r="B750" s="22"/>
      <c r="D750" s="53"/>
      <c r="E750" s="22"/>
      <c r="F750" s="22"/>
      <c r="G750" s="22"/>
      <c r="H750" s="22"/>
      <c r="I750" s="22"/>
    </row>
    <row r="751" customFormat="false" ht="33" hidden="false" customHeight="true" outlineLevel="0" collapsed="false">
      <c r="A751" s="274"/>
      <c r="B751" s="22"/>
      <c r="D751" s="53"/>
      <c r="E751" s="22"/>
      <c r="F751" s="22"/>
      <c r="G751" s="22"/>
      <c r="H751" s="22"/>
      <c r="I751" s="22"/>
    </row>
    <row r="752" customFormat="false" ht="33" hidden="false" customHeight="true" outlineLevel="0" collapsed="false">
      <c r="A752" s="274"/>
      <c r="B752" s="22"/>
      <c r="D752" s="53"/>
      <c r="E752" s="22"/>
      <c r="F752" s="22"/>
      <c r="G752" s="22"/>
      <c r="H752" s="22"/>
      <c r="I752" s="22"/>
    </row>
    <row r="753" customFormat="false" ht="33" hidden="false" customHeight="true" outlineLevel="0" collapsed="false">
      <c r="A753" s="274"/>
      <c r="B753" s="22"/>
      <c r="D753" s="53"/>
      <c r="E753" s="22"/>
      <c r="F753" s="22"/>
      <c r="G753" s="22"/>
      <c r="H753" s="22"/>
      <c r="I753" s="22"/>
    </row>
    <row r="754" customFormat="false" ht="33" hidden="false" customHeight="true" outlineLevel="0" collapsed="false">
      <c r="A754" s="274"/>
      <c r="B754" s="22"/>
      <c r="D754" s="53"/>
      <c r="E754" s="22"/>
      <c r="F754" s="22"/>
      <c r="G754" s="22"/>
      <c r="H754" s="22"/>
      <c r="I754" s="22"/>
    </row>
    <row r="755" customFormat="false" ht="33" hidden="false" customHeight="true" outlineLevel="0" collapsed="false">
      <c r="A755" s="274"/>
      <c r="B755" s="22"/>
      <c r="D755" s="53"/>
      <c r="E755" s="22"/>
      <c r="F755" s="22"/>
      <c r="G755" s="22"/>
      <c r="H755" s="22"/>
      <c r="I755" s="22"/>
    </row>
    <row r="756" customFormat="false" ht="33" hidden="false" customHeight="true" outlineLevel="0" collapsed="false">
      <c r="A756" s="274"/>
      <c r="B756" s="22"/>
      <c r="D756" s="53"/>
      <c r="E756" s="22"/>
      <c r="F756" s="22"/>
      <c r="G756" s="22"/>
      <c r="H756" s="22"/>
      <c r="I756" s="22"/>
    </row>
    <row r="757" customFormat="false" ht="33" hidden="false" customHeight="true" outlineLevel="0" collapsed="false">
      <c r="A757" s="274"/>
      <c r="B757" s="22"/>
      <c r="D757" s="53"/>
      <c r="E757" s="22"/>
      <c r="F757" s="22"/>
      <c r="G757" s="22"/>
      <c r="H757" s="22"/>
      <c r="I757" s="22"/>
    </row>
    <row r="758" customFormat="false" ht="33" hidden="false" customHeight="true" outlineLevel="0" collapsed="false">
      <c r="A758" s="274"/>
      <c r="B758" s="22"/>
      <c r="D758" s="53"/>
      <c r="E758" s="22"/>
      <c r="F758" s="22"/>
      <c r="G758" s="22"/>
      <c r="H758" s="22"/>
      <c r="I758" s="22"/>
    </row>
    <row r="759" customFormat="false" ht="33" hidden="false" customHeight="true" outlineLevel="0" collapsed="false">
      <c r="A759" s="274"/>
      <c r="B759" s="22"/>
      <c r="D759" s="53"/>
      <c r="E759" s="22"/>
      <c r="F759" s="22"/>
      <c r="G759" s="22"/>
      <c r="H759" s="22"/>
      <c r="I759" s="22"/>
    </row>
    <row r="760" customFormat="false" ht="33" hidden="false" customHeight="true" outlineLevel="0" collapsed="false">
      <c r="A760" s="274"/>
      <c r="B760" s="22"/>
      <c r="D760" s="53"/>
      <c r="E760" s="22"/>
      <c r="F760" s="22"/>
      <c r="G760" s="22"/>
      <c r="H760" s="22"/>
      <c r="I760" s="22"/>
    </row>
    <row r="761" customFormat="false" ht="33" hidden="false" customHeight="true" outlineLevel="0" collapsed="false">
      <c r="A761" s="274"/>
      <c r="B761" s="22"/>
      <c r="D761" s="53"/>
      <c r="E761" s="22"/>
      <c r="F761" s="22"/>
      <c r="G761" s="22"/>
      <c r="H761" s="22"/>
      <c r="I761" s="22"/>
    </row>
    <row r="762" customFormat="false" ht="33" hidden="false" customHeight="true" outlineLevel="0" collapsed="false">
      <c r="A762" s="274"/>
      <c r="B762" s="22"/>
      <c r="D762" s="53"/>
      <c r="E762" s="22"/>
      <c r="F762" s="22"/>
      <c r="G762" s="22"/>
      <c r="H762" s="22"/>
      <c r="I762" s="22"/>
    </row>
    <row r="763" customFormat="false" ht="33" hidden="false" customHeight="true" outlineLevel="0" collapsed="false">
      <c r="A763" s="274"/>
      <c r="B763" s="22"/>
      <c r="D763" s="53"/>
      <c r="E763" s="22"/>
      <c r="F763" s="22"/>
      <c r="G763" s="22"/>
      <c r="H763" s="22"/>
      <c r="I763" s="22"/>
    </row>
    <row r="764" customFormat="false" ht="33" hidden="false" customHeight="true" outlineLevel="0" collapsed="false">
      <c r="A764" s="274"/>
      <c r="B764" s="22"/>
      <c r="D764" s="53"/>
      <c r="E764" s="22"/>
      <c r="F764" s="22"/>
      <c r="G764" s="22"/>
      <c r="H764" s="22"/>
      <c r="I764" s="22"/>
    </row>
    <row r="765" customFormat="false" ht="33" hidden="false" customHeight="true" outlineLevel="0" collapsed="false">
      <c r="A765" s="274"/>
      <c r="B765" s="22"/>
      <c r="D765" s="53"/>
      <c r="E765" s="22"/>
      <c r="F765" s="22"/>
      <c r="G765" s="22"/>
      <c r="H765" s="22"/>
      <c r="I765" s="22"/>
    </row>
    <row r="766" customFormat="false" ht="33" hidden="false" customHeight="true" outlineLevel="0" collapsed="false">
      <c r="A766" s="274"/>
      <c r="B766" s="22"/>
      <c r="D766" s="53"/>
      <c r="E766" s="22"/>
      <c r="F766" s="22"/>
      <c r="G766" s="22"/>
      <c r="H766" s="22"/>
      <c r="I766" s="22"/>
    </row>
    <row r="767" customFormat="false" ht="33" hidden="false" customHeight="true" outlineLevel="0" collapsed="false">
      <c r="A767" s="274"/>
      <c r="B767" s="22"/>
      <c r="D767" s="53"/>
      <c r="E767" s="22"/>
      <c r="F767" s="22"/>
      <c r="G767" s="22"/>
      <c r="H767" s="22"/>
      <c r="I767" s="22"/>
    </row>
    <row r="768" customFormat="false" ht="33" hidden="false" customHeight="true" outlineLevel="0" collapsed="false">
      <c r="A768" s="274"/>
      <c r="B768" s="22"/>
      <c r="D768" s="53"/>
      <c r="E768" s="22"/>
      <c r="F768" s="22"/>
      <c r="G768" s="22"/>
      <c r="H768" s="22"/>
      <c r="I768" s="22"/>
    </row>
    <row r="769" customFormat="false" ht="33" hidden="false" customHeight="true" outlineLevel="0" collapsed="false">
      <c r="A769" s="274"/>
      <c r="B769" s="22"/>
      <c r="D769" s="53"/>
      <c r="E769" s="22"/>
      <c r="F769" s="22"/>
      <c r="G769" s="22"/>
      <c r="H769" s="22"/>
      <c r="I769" s="22"/>
    </row>
    <row r="770" customFormat="false" ht="33" hidden="false" customHeight="true" outlineLevel="0" collapsed="false">
      <c r="A770" s="274"/>
      <c r="B770" s="22"/>
      <c r="D770" s="53"/>
      <c r="E770" s="22"/>
      <c r="F770" s="22"/>
      <c r="G770" s="22"/>
      <c r="H770" s="22"/>
      <c r="I770" s="22"/>
    </row>
    <row r="771" customFormat="false" ht="33" hidden="false" customHeight="true" outlineLevel="0" collapsed="false">
      <c r="A771" s="274"/>
      <c r="B771" s="22"/>
      <c r="D771" s="53"/>
      <c r="E771" s="22"/>
      <c r="F771" s="22"/>
      <c r="G771" s="22"/>
      <c r="H771" s="22"/>
      <c r="I771" s="22"/>
    </row>
    <row r="772" customFormat="false" ht="33" hidden="false" customHeight="true" outlineLevel="0" collapsed="false">
      <c r="A772" s="274"/>
      <c r="B772" s="22"/>
      <c r="D772" s="53"/>
      <c r="E772" s="22"/>
      <c r="F772" s="22"/>
      <c r="G772" s="22"/>
      <c r="H772" s="22"/>
      <c r="I772" s="22"/>
    </row>
    <row r="773" customFormat="false" ht="33" hidden="false" customHeight="true" outlineLevel="0" collapsed="false">
      <c r="A773" s="274"/>
      <c r="B773" s="22"/>
      <c r="D773" s="53"/>
      <c r="E773" s="22"/>
      <c r="F773" s="22"/>
      <c r="G773" s="22"/>
      <c r="H773" s="22"/>
      <c r="I773" s="22"/>
    </row>
    <row r="774" customFormat="false" ht="33" hidden="false" customHeight="true" outlineLevel="0" collapsed="false">
      <c r="A774" s="274"/>
      <c r="B774" s="22"/>
      <c r="D774" s="53"/>
      <c r="E774" s="22"/>
      <c r="F774" s="22"/>
      <c r="G774" s="22"/>
      <c r="H774" s="22"/>
      <c r="I774" s="22"/>
    </row>
    <row r="775" customFormat="false" ht="33" hidden="false" customHeight="true" outlineLevel="0" collapsed="false">
      <c r="A775" s="274"/>
      <c r="B775" s="22"/>
      <c r="D775" s="53"/>
      <c r="E775" s="22"/>
      <c r="F775" s="22"/>
      <c r="G775" s="22"/>
      <c r="H775" s="22"/>
      <c r="I775" s="22"/>
    </row>
    <row r="776" customFormat="false" ht="33" hidden="false" customHeight="true" outlineLevel="0" collapsed="false">
      <c r="A776" s="274"/>
      <c r="B776" s="22"/>
      <c r="D776" s="53"/>
      <c r="E776" s="22"/>
      <c r="F776" s="22"/>
      <c r="G776" s="22"/>
      <c r="H776" s="22"/>
      <c r="I776" s="22"/>
    </row>
    <row r="777" customFormat="false" ht="33" hidden="false" customHeight="true" outlineLevel="0" collapsed="false">
      <c r="A777" s="274"/>
      <c r="B777" s="22"/>
      <c r="D777" s="53"/>
      <c r="E777" s="22"/>
      <c r="F777" s="22"/>
      <c r="G777" s="22"/>
      <c r="H777" s="22"/>
      <c r="I777" s="22"/>
    </row>
    <row r="778" customFormat="false" ht="33" hidden="false" customHeight="true" outlineLevel="0" collapsed="false">
      <c r="A778" s="274"/>
      <c r="B778" s="22"/>
      <c r="D778" s="53"/>
      <c r="E778" s="22"/>
      <c r="F778" s="22"/>
      <c r="G778" s="22"/>
      <c r="H778" s="22"/>
      <c r="I778" s="22"/>
    </row>
    <row r="779" customFormat="false" ht="33" hidden="false" customHeight="true" outlineLevel="0" collapsed="false">
      <c r="A779" s="274"/>
      <c r="B779" s="22"/>
      <c r="D779" s="53"/>
      <c r="E779" s="22"/>
      <c r="F779" s="22"/>
      <c r="G779" s="22"/>
      <c r="H779" s="22"/>
      <c r="I779" s="22"/>
    </row>
    <row r="780" customFormat="false" ht="33" hidden="false" customHeight="true" outlineLevel="0" collapsed="false">
      <c r="A780" s="274"/>
      <c r="B780" s="22"/>
      <c r="D780" s="53"/>
      <c r="E780" s="22"/>
      <c r="F780" s="22"/>
      <c r="G780" s="22"/>
      <c r="H780" s="22"/>
      <c r="I780" s="22"/>
    </row>
    <row r="781" customFormat="false" ht="33" hidden="false" customHeight="true" outlineLevel="0" collapsed="false">
      <c r="A781" s="274"/>
      <c r="B781" s="22"/>
      <c r="D781" s="53"/>
      <c r="E781" s="22"/>
      <c r="F781" s="22"/>
      <c r="G781" s="22"/>
      <c r="H781" s="22"/>
      <c r="I781" s="22"/>
    </row>
    <row r="782" customFormat="false" ht="33" hidden="false" customHeight="true" outlineLevel="0" collapsed="false">
      <c r="A782" s="274"/>
      <c r="B782" s="22"/>
      <c r="D782" s="53"/>
      <c r="E782" s="22"/>
      <c r="F782" s="22"/>
      <c r="G782" s="22"/>
      <c r="H782" s="22"/>
      <c r="I782" s="22"/>
    </row>
    <row r="783" customFormat="false" ht="33" hidden="false" customHeight="true" outlineLevel="0" collapsed="false">
      <c r="A783" s="274"/>
      <c r="B783" s="22"/>
      <c r="D783" s="53"/>
      <c r="E783" s="22"/>
      <c r="F783" s="22"/>
      <c r="G783" s="22"/>
      <c r="H783" s="22"/>
      <c r="I783" s="22"/>
    </row>
    <row r="784" customFormat="false" ht="33" hidden="false" customHeight="true" outlineLevel="0" collapsed="false">
      <c r="A784" s="274"/>
      <c r="B784" s="22"/>
      <c r="D784" s="53"/>
      <c r="E784" s="22"/>
      <c r="F784" s="22"/>
      <c r="G784" s="22"/>
      <c r="H784" s="22"/>
      <c r="I784" s="22"/>
    </row>
    <row r="785" customFormat="false" ht="33" hidden="false" customHeight="true" outlineLevel="0" collapsed="false">
      <c r="A785" s="274"/>
      <c r="B785" s="22"/>
      <c r="D785" s="53"/>
      <c r="E785" s="22"/>
      <c r="F785" s="22"/>
      <c r="G785" s="22"/>
      <c r="H785" s="22"/>
      <c r="I785" s="22"/>
    </row>
    <row r="786" customFormat="false" ht="33" hidden="false" customHeight="true" outlineLevel="0" collapsed="false">
      <c r="A786" s="274"/>
      <c r="B786" s="22"/>
      <c r="D786" s="53"/>
      <c r="E786" s="22"/>
      <c r="F786" s="22"/>
      <c r="G786" s="22"/>
      <c r="H786" s="22"/>
      <c r="I786" s="22"/>
    </row>
    <row r="787" customFormat="false" ht="33" hidden="false" customHeight="true" outlineLevel="0" collapsed="false">
      <c r="A787" s="274"/>
      <c r="B787" s="22"/>
      <c r="D787" s="53"/>
      <c r="E787" s="22"/>
      <c r="F787" s="22"/>
      <c r="G787" s="22"/>
      <c r="H787" s="22"/>
      <c r="I787" s="22"/>
    </row>
    <row r="788" customFormat="false" ht="33" hidden="false" customHeight="true" outlineLevel="0" collapsed="false">
      <c r="A788" s="274"/>
      <c r="B788" s="22"/>
      <c r="D788" s="53"/>
      <c r="E788" s="22"/>
      <c r="F788" s="22"/>
      <c r="G788" s="22"/>
      <c r="H788" s="22"/>
      <c r="I788" s="22"/>
    </row>
    <row r="789" customFormat="false" ht="33" hidden="false" customHeight="true" outlineLevel="0" collapsed="false">
      <c r="A789" s="274"/>
      <c r="B789" s="22"/>
      <c r="D789" s="53"/>
      <c r="E789" s="22"/>
      <c r="F789" s="22"/>
      <c r="G789" s="22"/>
      <c r="H789" s="22"/>
      <c r="I789" s="22"/>
    </row>
    <row r="790" customFormat="false" ht="33" hidden="false" customHeight="true" outlineLevel="0" collapsed="false">
      <c r="A790" s="274"/>
      <c r="B790" s="22"/>
      <c r="D790" s="53"/>
      <c r="E790" s="22"/>
      <c r="F790" s="22"/>
      <c r="G790" s="22"/>
      <c r="H790" s="22"/>
      <c r="I790" s="22"/>
    </row>
    <row r="791" customFormat="false" ht="33" hidden="false" customHeight="true" outlineLevel="0" collapsed="false">
      <c r="A791" s="274"/>
      <c r="B791" s="22"/>
      <c r="D791" s="53"/>
      <c r="E791" s="22"/>
      <c r="F791" s="22"/>
      <c r="G791" s="22"/>
      <c r="H791" s="22"/>
      <c r="I791" s="22"/>
    </row>
    <row r="792" customFormat="false" ht="33" hidden="false" customHeight="true" outlineLevel="0" collapsed="false">
      <c r="A792" s="274"/>
      <c r="B792" s="22"/>
      <c r="D792" s="53"/>
      <c r="E792" s="22"/>
      <c r="F792" s="22"/>
      <c r="G792" s="22"/>
      <c r="H792" s="22"/>
      <c r="I792" s="22"/>
    </row>
    <row r="793" customFormat="false" ht="33" hidden="false" customHeight="true" outlineLevel="0" collapsed="false">
      <c r="A793" s="274"/>
      <c r="B793" s="22"/>
      <c r="D793" s="53"/>
      <c r="E793" s="22"/>
      <c r="F793" s="22"/>
      <c r="G793" s="22"/>
      <c r="H793" s="22"/>
      <c r="I793" s="22"/>
    </row>
    <row r="794" customFormat="false" ht="33" hidden="false" customHeight="true" outlineLevel="0" collapsed="false">
      <c r="A794" s="274"/>
      <c r="B794" s="22"/>
      <c r="D794" s="53"/>
      <c r="E794" s="22"/>
      <c r="F794" s="22"/>
      <c r="G794" s="22"/>
      <c r="H794" s="22"/>
      <c r="I794" s="22"/>
    </row>
    <row r="795" customFormat="false" ht="33" hidden="false" customHeight="true" outlineLevel="0" collapsed="false">
      <c r="A795" s="274"/>
      <c r="B795" s="22"/>
      <c r="D795" s="53"/>
      <c r="E795" s="22"/>
      <c r="F795" s="22"/>
      <c r="G795" s="22"/>
      <c r="H795" s="22"/>
      <c r="I795" s="22"/>
    </row>
    <row r="796" customFormat="false" ht="33" hidden="false" customHeight="true" outlineLevel="0" collapsed="false">
      <c r="A796" s="274"/>
      <c r="B796" s="22"/>
      <c r="D796" s="53"/>
      <c r="E796" s="22"/>
      <c r="F796" s="22"/>
      <c r="G796" s="22"/>
      <c r="H796" s="22"/>
      <c r="I796" s="22"/>
    </row>
    <row r="797" customFormat="false" ht="33" hidden="false" customHeight="true" outlineLevel="0" collapsed="false">
      <c r="A797" s="274"/>
      <c r="B797" s="22"/>
      <c r="D797" s="53"/>
      <c r="E797" s="22"/>
      <c r="F797" s="22"/>
      <c r="G797" s="22"/>
      <c r="H797" s="22"/>
      <c r="I797" s="22"/>
    </row>
    <row r="798" customFormat="false" ht="33" hidden="false" customHeight="true" outlineLevel="0" collapsed="false">
      <c r="A798" s="274"/>
      <c r="B798" s="22"/>
      <c r="D798" s="53"/>
      <c r="E798" s="22"/>
      <c r="F798" s="22"/>
      <c r="G798" s="22"/>
      <c r="H798" s="22"/>
      <c r="I798" s="22"/>
    </row>
    <row r="799" customFormat="false" ht="33" hidden="false" customHeight="true" outlineLevel="0" collapsed="false">
      <c r="A799" s="274"/>
      <c r="B799" s="22"/>
      <c r="D799" s="53"/>
      <c r="E799" s="22"/>
      <c r="F799" s="22"/>
      <c r="G799" s="22"/>
      <c r="H799" s="22"/>
      <c r="I799" s="22"/>
    </row>
    <row r="800" customFormat="false" ht="33" hidden="false" customHeight="true" outlineLevel="0" collapsed="false">
      <c r="A800" s="274"/>
      <c r="B800" s="22"/>
      <c r="D800" s="53"/>
      <c r="E800" s="22"/>
      <c r="F800" s="22"/>
      <c r="G800" s="22"/>
      <c r="H800" s="22"/>
      <c r="I800" s="22"/>
    </row>
    <row r="801" customFormat="false" ht="33" hidden="false" customHeight="true" outlineLevel="0" collapsed="false">
      <c r="A801" s="274"/>
      <c r="B801" s="22"/>
      <c r="D801" s="53"/>
      <c r="E801" s="22"/>
      <c r="F801" s="22"/>
      <c r="G801" s="22"/>
      <c r="H801" s="22"/>
      <c r="I801" s="22"/>
    </row>
    <row r="802" customFormat="false" ht="33" hidden="false" customHeight="true" outlineLevel="0" collapsed="false">
      <c r="A802" s="274"/>
      <c r="B802" s="22"/>
      <c r="D802" s="53"/>
      <c r="E802" s="22"/>
      <c r="F802" s="22"/>
      <c r="G802" s="22"/>
      <c r="H802" s="22"/>
      <c r="I802" s="22"/>
    </row>
    <row r="803" customFormat="false" ht="33" hidden="false" customHeight="true" outlineLevel="0" collapsed="false">
      <c r="A803" s="274"/>
      <c r="B803" s="22"/>
      <c r="D803" s="53"/>
      <c r="E803" s="22"/>
      <c r="F803" s="22"/>
      <c r="G803" s="22"/>
      <c r="H803" s="22"/>
      <c r="I803" s="22"/>
    </row>
    <row r="804" customFormat="false" ht="33" hidden="false" customHeight="true" outlineLevel="0" collapsed="false">
      <c r="A804" s="274"/>
      <c r="B804" s="22"/>
      <c r="D804" s="53"/>
      <c r="E804" s="22"/>
      <c r="F804" s="22"/>
      <c r="G804" s="22"/>
      <c r="H804" s="22"/>
      <c r="I804" s="22"/>
    </row>
    <row r="805" customFormat="false" ht="33" hidden="false" customHeight="true" outlineLevel="0" collapsed="false">
      <c r="A805" s="274"/>
      <c r="B805" s="22"/>
      <c r="D805" s="53"/>
      <c r="E805" s="22"/>
      <c r="F805" s="22"/>
      <c r="G805" s="22"/>
      <c r="H805" s="22"/>
      <c r="I805" s="22"/>
    </row>
    <row r="806" customFormat="false" ht="33" hidden="false" customHeight="true" outlineLevel="0" collapsed="false">
      <c r="A806" s="274"/>
      <c r="B806" s="22"/>
      <c r="D806" s="53"/>
      <c r="E806" s="22"/>
      <c r="F806" s="22"/>
      <c r="G806" s="22"/>
      <c r="H806" s="22"/>
      <c r="I806" s="22"/>
    </row>
    <row r="807" customFormat="false" ht="33" hidden="false" customHeight="true" outlineLevel="0" collapsed="false">
      <c r="A807" s="274"/>
      <c r="B807" s="22"/>
      <c r="D807" s="53"/>
      <c r="E807" s="22"/>
      <c r="F807" s="22"/>
      <c r="G807" s="22"/>
      <c r="H807" s="22"/>
      <c r="I807" s="22"/>
    </row>
    <row r="808" customFormat="false" ht="33" hidden="false" customHeight="true" outlineLevel="0" collapsed="false">
      <c r="A808" s="274"/>
      <c r="B808" s="22"/>
      <c r="D808" s="53"/>
      <c r="E808" s="22"/>
      <c r="F808" s="22"/>
      <c r="G808" s="22"/>
      <c r="H808" s="22"/>
      <c r="I808" s="22"/>
    </row>
    <row r="809" customFormat="false" ht="33" hidden="false" customHeight="true" outlineLevel="0" collapsed="false">
      <c r="A809" s="274"/>
      <c r="B809" s="22"/>
      <c r="D809" s="53"/>
      <c r="E809" s="22"/>
      <c r="F809" s="22"/>
      <c r="G809" s="22"/>
      <c r="H809" s="22"/>
      <c r="I809" s="22"/>
    </row>
    <row r="810" customFormat="false" ht="33" hidden="false" customHeight="true" outlineLevel="0" collapsed="false">
      <c r="A810" s="274"/>
      <c r="B810" s="22"/>
      <c r="D810" s="53"/>
      <c r="E810" s="22"/>
      <c r="F810" s="22"/>
      <c r="G810" s="22"/>
      <c r="H810" s="22"/>
      <c r="I810" s="22"/>
    </row>
    <row r="811" customFormat="false" ht="33" hidden="false" customHeight="true" outlineLevel="0" collapsed="false">
      <c r="A811" s="274"/>
      <c r="B811" s="22"/>
      <c r="D811" s="53"/>
      <c r="E811" s="22"/>
      <c r="F811" s="22"/>
      <c r="G811" s="22"/>
      <c r="H811" s="22"/>
      <c r="I811" s="22"/>
    </row>
    <row r="812" customFormat="false" ht="33" hidden="false" customHeight="true" outlineLevel="0" collapsed="false">
      <c r="A812" s="274"/>
      <c r="B812" s="22"/>
      <c r="D812" s="53"/>
      <c r="E812" s="22"/>
      <c r="F812" s="22"/>
      <c r="G812" s="22"/>
      <c r="H812" s="22"/>
      <c r="I812" s="22"/>
    </row>
    <row r="813" customFormat="false" ht="33" hidden="false" customHeight="true" outlineLevel="0" collapsed="false">
      <c r="A813" s="274"/>
      <c r="B813" s="22"/>
      <c r="D813" s="53"/>
      <c r="E813" s="22"/>
      <c r="F813" s="22"/>
      <c r="G813" s="22"/>
      <c r="H813" s="22"/>
      <c r="I813" s="22"/>
    </row>
    <row r="814" customFormat="false" ht="33" hidden="false" customHeight="true" outlineLevel="0" collapsed="false">
      <c r="A814" s="274"/>
      <c r="B814" s="22"/>
      <c r="D814" s="53"/>
      <c r="E814" s="22"/>
      <c r="F814" s="22"/>
      <c r="G814" s="22"/>
      <c r="H814" s="22"/>
      <c r="I814" s="22"/>
    </row>
    <row r="815" customFormat="false" ht="33" hidden="false" customHeight="true" outlineLevel="0" collapsed="false">
      <c r="A815" s="274"/>
      <c r="B815" s="22"/>
      <c r="D815" s="53"/>
      <c r="E815" s="22"/>
      <c r="F815" s="22"/>
      <c r="G815" s="22"/>
      <c r="H815" s="22"/>
      <c r="I815" s="22"/>
    </row>
    <row r="816" customFormat="false" ht="33" hidden="false" customHeight="true" outlineLevel="0" collapsed="false">
      <c r="A816" s="274"/>
      <c r="B816" s="22"/>
      <c r="D816" s="53"/>
      <c r="E816" s="22"/>
      <c r="F816" s="22"/>
      <c r="G816" s="22"/>
      <c r="H816" s="22"/>
      <c r="I816" s="22"/>
    </row>
    <row r="817" customFormat="false" ht="33" hidden="false" customHeight="true" outlineLevel="0" collapsed="false">
      <c r="A817" s="274"/>
      <c r="B817" s="22"/>
      <c r="D817" s="53"/>
      <c r="E817" s="22"/>
      <c r="F817" s="22"/>
      <c r="G817" s="22"/>
      <c r="H817" s="22"/>
      <c r="I817" s="22"/>
    </row>
    <row r="818" customFormat="false" ht="33" hidden="false" customHeight="true" outlineLevel="0" collapsed="false">
      <c r="A818" s="274"/>
      <c r="B818" s="22"/>
      <c r="D818" s="53"/>
      <c r="E818" s="22"/>
      <c r="F818" s="22"/>
      <c r="G818" s="22"/>
      <c r="H818" s="22"/>
      <c r="I818" s="22"/>
    </row>
    <row r="819" customFormat="false" ht="33" hidden="false" customHeight="true" outlineLevel="0" collapsed="false">
      <c r="A819" s="274"/>
      <c r="B819" s="22"/>
      <c r="D819" s="53"/>
      <c r="E819" s="22"/>
      <c r="F819" s="22"/>
      <c r="G819" s="22"/>
      <c r="H819" s="22"/>
      <c r="I819" s="22"/>
    </row>
    <row r="820" customFormat="false" ht="33" hidden="false" customHeight="true" outlineLevel="0" collapsed="false">
      <c r="A820" s="274"/>
      <c r="B820" s="22"/>
      <c r="D820" s="53"/>
      <c r="E820" s="22"/>
      <c r="F820" s="22"/>
      <c r="G820" s="22"/>
      <c r="H820" s="22"/>
      <c r="I820" s="22"/>
    </row>
    <row r="821" customFormat="false" ht="33" hidden="false" customHeight="true" outlineLevel="0" collapsed="false">
      <c r="A821" s="274"/>
      <c r="B821" s="22"/>
      <c r="D821" s="53"/>
      <c r="E821" s="22"/>
      <c r="F821" s="22"/>
      <c r="G821" s="22"/>
      <c r="H821" s="22"/>
      <c r="I821" s="22"/>
    </row>
    <row r="822" customFormat="false" ht="33" hidden="false" customHeight="true" outlineLevel="0" collapsed="false">
      <c r="A822" s="274"/>
      <c r="B822" s="22"/>
      <c r="D822" s="53"/>
      <c r="E822" s="22"/>
      <c r="F822" s="22"/>
      <c r="G822" s="22"/>
      <c r="H822" s="22"/>
      <c r="I822" s="22"/>
    </row>
    <row r="823" customFormat="false" ht="33" hidden="false" customHeight="true" outlineLevel="0" collapsed="false">
      <c r="A823" s="274"/>
      <c r="B823" s="22"/>
      <c r="D823" s="53"/>
      <c r="E823" s="22"/>
      <c r="F823" s="22"/>
      <c r="G823" s="22"/>
      <c r="H823" s="22"/>
      <c r="I823" s="22"/>
    </row>
    <row r="824" customFormat="false" ht="33" hidden="false" customHeight="true" outlineLevel="0" collapsed="false">
      <c r="A824" s="274"/>
      <c r="B824" s="22"/>
      <c r="D824" s="53"/>
      <c r="E824" s="22"/>
      <c r="F824" s="22"/>
      <c r="G824" s="22"/>
      <c r="H824" s="22"/>
      <c r="I824" s="22"/>
    </row>
    <row r="825" customFormat="false" ht="33" hidden="false" customHeight="true" outlineLevel="0" collapsed="false">
      <c r="A825" s="274"/>
      <c r="B825" s="22"/>
      <c r="D825" s="53"/>
      <c r="E825" s="22"/>
      <c r="F825" s="22"/>
      <c r="G825" s="22"/>
      <c r="H825" s="22"/>
      <c r="I825" s="22"/>
    </row>
    <row r="826" customFormat="false" ht="33" hidden="false" customHeight="true" outlineLevel="0" collapsed="false">
      <c r="A826" s="274"/>
      <c r="B826" s="22"/>
      <c r="D826" s="53"/>
      <c r="E826" s="22"/>
      <c r="F826" s="22"/>
      <c r="G826" s="22"/>
      <c r="H826" s="22"/>
      <c r="I826" s="22"/>
    </row>
    <row r="827" customFormat="false" ht="33" hidden="false" customHeight="true" outlineLevel="0" collapsed="false">
      <c r="A827" s="274"/>
      <c r="B827" s="22"/>
      <c r="D827" s="53"/>
      <c r="E827" s="22"/>
      <c r="F827" s="22"/>
      <c r="G827" s="22"/>
      <c r="H827" s="22"/>
      <c r="I827" s="22"/>
    </row>
    <row r="828" customFormat="false" ht="33" hidden="false" customHeight="true" outlineLevel="0" collapsed="false">
      <c r="A828" s="274"/>
      <c r="B828" s="22"/>
      <c r="D828" s="53"/>
      <c r="E828" s="22"/>
      <c r="F828" s="22"/>
      <c r="G828" s="22"/>
      <c r="H828" s="22"/>
      <c r="I828" s="22"/>
    </row>
    <row r="829" customFormat="false" ht="33" hidden="false" customHeight="true" outlineLevel="0" collapsed="false">
      <c r="A829" s="274"/>
      <c r="B829" s="22"/>
      <c r="D829" s="53"/>
      <c r="E829" s="22"/>
      <c r="F829" s="22"/>
      <c r="G829" s="22"/>
      <c r="H829" s="22"/>
      <c r="I829" s="22"/>
    </row>
    <row r="830" customFormat="false" ht="33" hidden="false" customHeight="true" outlineLevel="0" collapsed="false">
      <c r="A830" s="274"/>
      <c r="B830" s="22"/>
      <c r="D830" s="53"/>
      <c r="E830" s="22"/>
      <c r="F830" s="22"/>
      <c r="G830" s="22"/>
      <c r="H830" s="22"/>
      <c r="I830" s="22"/>
    </row>
    <row r="831" customFormat="false" ht="33" hidden="false" customHeight="true" outlineLevel="0" collapsed="false">
      <c r="A831" s="274"/>
      <c r="B831" s="22"/>
      <c r="D831" s="53"/>
      <c r="E831" s="22"/>
      <c r="F831" s="22"/>
      <c r="G831" s="22"/>
      <c r="H831" s="22"/>
      <c r="I831" s="22"/>
    </row>
    <row r="832" customFormat="false" ht="33" hidden="false" customHeight="true" outlineLevel="0" collapsed="false">
      <c r="A832" s="274"/>
      <c r="B832" s="22"/>
      <c r="D832" s="53"/>
      <c r="E832" s="22"/>
      <c r="F832" s="22"/>
      <c r="G832" s="22"/>
      <c r="H832" s="22"/>
      <c r="I832" s="22"/>
    </row>
    <row r="833" customFormat="false" ht="33" hidden="false" customHeight="true" outlineLevel="0" collapsed="false">
      <c r="A833" s="274"/>
      <c r="B833" s="22"/>
      <c r="D833" s="53"/>
      <c r="E833" s="22"/>
      <c r="F833" s="22"/>
      <c r="G833" s="22"/>
      <c r="H833" s="22"/>
      <c r="I833" s="22"/>
    </row>
    <row r="834" customFormat="false" ht="33" hidden="false" customHeight="true" outlineLevel="0" collapsed="false">
      <c r="A834" s="274"/>
      <c r="B834" s="22"/>
      <c r="D834" s="53"/>
      <c r="E834" s="22"/>
      <c r="F834" s="22"/>
      <c r="G834" s="22"/>
      <c r="H834" s="22"/>
      <c r="I834" s="22"/>
    </row>
    <row r="835" customFormat="false" ht="33" hidden="false" customHeight="true" outlineLevel="0" collapsed="false">
      <c r="A835" s="274"/>
      <c r="B835" s="22"/>
      <c r="D835" s="53"/>
      <c r="E835" s="22"/>
      <c r="F835" s="22"/>
      <c r="G835" s="22"/>
      <c r="H835" s="22"/>
      <c r="I835" s="22"/>
    </row>
    <row r="836" customFormat="false" ht="33" hidden="false" customHeight="true" outlineLevel="0" collapsed="false">
      <c r="A836" s="274"/>
      <c r="B836" s="22"/>
      <c r="D836" s="53"/>
      <c r="E836" s="22"/>
      <c r="F836" s="22"/>
      <c r="G836" s="22"/>
      <c r="H836" s="22"/>
      <c r="I836" s="22"/>
    </row>
    <row r="837" customFormat="false" ht="33" hidden="false" customHeight="true" outlineLevel="0" collapsed="false">
      <c r="A837" s="274"/>
      <c r="B837" s="22"/>
      <c r="D837" s="53"/>
      <c r="E837" s="22"/>
      <c r="F837" s="22"/>
      <c r="G837" s="22"/>
      <c r="H837" s="22"/>
      <c r="I837" s="22"/>
    </row>
    <row r="838" customFormat="false" ht="33" hidden="false" customHeight="true" outlineLevel="0" collapsed="false">
      <c r="A838" s="274"/>
      <c r="B838" s="22"/>
      <c r="D838" s="53"/>
      <c r="E838" s="22"/>
      <c r="F838" s="22"/>
      <c r="G838" s="22"/>
      <c r="H838" s="22"/>
      <c r="I838" s="22"/>
    </row>
    <row r="839" customFormat="false" ht="33" hidden="false" customHeight="true" outlineLevel="0" collapsed="false">
      <c r="A839" s="274"/>
      <c r="B839" s="22"/>
      <c r="D839" s="53"/>
      <c r="E839" s="22"/>
      <c r="F839" s="22"/>
      <c r="G839" s="22"/>
      <c r="H839" s="22"/>
      <c r="I839" s="22"/>
    </row>
    <row r="840" customFormat="false" ht="33" hidden="false" customHeight="true" outlineLevel="0" collapsed="false">
      <c r="A840" s="274"/>
      <c r="B840" s="22"/>
      <c r="D840" s="53"/>
      <c r="E840" s="22"/>
      <c r="F840" s="22"/>
      <c r="G840" s="22"/>
      <c r="H840" s="22"/>
      <c r="I840" s="22"/>
    </row>
    <row r="841" customFormat="false" ht="33" hidden="false" customHeight="true" outlineLevel="0" collapsed="false">
      <c r="A841" s="274"/>
      <c r="B841" s="22"/>
      <c r="D841" s="53"/>
      <c r="E841" s="22"/>
      <c r="F841" s="22"/>
      <c r="G841" s="22"/>
      <c r="H841" s="22"/>
      <c r="I841" s="22"/>
    </row>
    <row r="842" customFormat="false" ht="33" hidden="false" customHeight="true" outlineLevel="0" collapsed="false">
      <c r="A842" s="274"/>
      <c r="B842" s="22"/>
      <c r="D842" s="53"/>
      <c r="E842" s="22"/>
      <c r="F842" s="22"/>
      <c r="G842" s="22"/>
      <c r="H842" s="22"/>
      <c r="I842" s="22"/>
    </row>
    <row r="843" customFormat="false" ht="33" hidden="false" customHeight="true" outlineLevel="0" collapsed="false">
      <c r="A843" s="274"/>
      <c r="B843" s="22"/>
      <c r="D843" s="53"/>
      <c r="E843" s="22"/>
      <c r="F843" s="22"/>
      <c r="G843" s="22"/>
      <c r="H843" s="22"/>
      <c r="I843" s="22"/>
    </row>
    <row r="844" customFormat="false" ht="33" hidden="false" customHeight="true" outlineLevel="0" collapsed="false">
      <c r="A844" s="274"/>
      <c r="B844" s="22"/>
      <c r="D844" s="53"/>
      <c r="E844" s="22"/>
      <c r="F844" s="22"/>
      <c r="G844" s="22"/>
      <c r="H844" s="22"/>
      <c r="I844" s="22"/>
    </row>
    <row r="845" customFormat="false" ht="33" hidden="false" customHeight="true" outlineLevel="0" collapsed="false">
      <c r="A845" s="274"/>
      <c r="B845" s="22"/>
      <c r="D845" s="53"/>
      <c r="E845" s="22"/>
      <c r="F845" s="22"/>
      <c r="G845" s="22"/>
      <c r="H845" s="22"/>
      <c r="I845" s="22"/>
    </row>
    <row r="846" customFormat="false" ht="33" hidden="false" customHeight="true" outlineLevel="0" collapsed="false">
      <c r="A846" s="274"/>
      <c r="B846" s="22"/>
      <c r="D846" s="53"/>
      <c r="E846" s="22"/>
      <c r="F846" s="22"/>
      <c r="G846" s="22"/>
      <c r="H846" s="22"/>
      <c r="I846" s="22"/>
    </row>
    <row r="847" customFormat="false" ht="33" hidden="false" customHeight="true" outlineLevel="0" collapsed="false">
      <c r="A847" s="274"/>
      <c r="B847" s="22"/>
      <c r="D847" s="53"/>
      <c r="E847" s="22"/>
      <c r="F847" s="22"/>
      <c r="G847" s="22"/>
      <c r="H847" s="22"/>
      <c r="I847" s="22"/>
    </row>
    <row r="848" customFormat="false" ht="33" hidden="false" customHeight="true" outlineLevel="0" collapsed="false">
      <c r="A848" s="274"/>
      <c r="B848" s="22"/>
      <c r="D848" s="53"/>
      <c r="E848" s="22"/>
      <c r="F848" s="22"/>
      <c r="G848" s="22"/>
      <c r="H848" s="22"/>
      <c r="I848" s="22"/>
    </row>
    <row r="849" customFormat="false" ht="33" hidden="false" customHeight="true" outlineLevel="0" collapsed="false">
      <c r="A849" s="274"/>
      <c r="B849" s="22"/>
      <c r="D849" s="53"/>
      <c r="E849" s="22"/>
      <c r="F849" s="22"/>
      <c r="G849" s="22"/>
      <c r="H849" s="22"/>
      <c r="I849" s="22"/>
    </row>
    <row r="850" customFormat="false" ht="33" hidden="false" customHeight="true" outlineLevel="0" collapsed="false">
      <c r="A850" s="274"/>
      <c r="B850" s="22"/>
      <c r="D850" s="53"/>
      <c r="E850" s="22"/>
      <c r="F850" s="22"/>
      <c r="G850" s="22"/>
      <c r="H850" s="22"/>
      <c r="I850" s="22"/>
    </row>
    <row r="851" customFormat="false" ht="33" hidden="false" customHeight="true" outlineLevel="0" collapsed="false">
      <c r="A851" s="274"/>
      <c r="B851" s="22"/>
      <c r="D851" s="53"/>
      <c r="E851" s="22"/>
      <c r="F851" s="22"/>
      <c r="G851" s="22"/>
      <c r="H851" s="22"/>
      <c r="I851" s="22"/>
    </row>
    <row r="852" customFormat="false" ht="33" hidden="false" customHeight="true" outlineLevel="0" collapsed="false">
      <c r="A852" s="274"/>
      <c r="B852" s="22"/>
      <c r="D852" s="53"/>
      <c r="E852" s="22"/>
      <c r="F852" s="22"/>
      <c r="G852" s="22"/>
      <c r="H852" s="22"/>
      <c r="I852" s="22"/>
    </row>
    <row r="853" customFormat="false" ht="33" hidden="false" customHeight="true" outlineLevel="0" collapsed="false">
      <c r="A853" s="274"/>
      <c r="B853" s="22"/>
      <c r="D853" s="53"/>
      <c r="E853" s="22"/>
      <c r="F853" s="22"/>
      <c r="G853" s="22"/>
      <c r="H853" s="22"/>
      <c r="I853" s="22"/>
    </row>
    <row r="854" customFormat="false" ht="33" hidden="false" customHeight="true" outlineLevel="0" collapsed="false">
      <c r="A854" s="274"/>
      <c r="B854" s="22"/>
      <c r="D854" s="53"/>
      <c r="E854" s="22"/>
      <c r="F854" s="22"/>
      <c r="G854" s="22"/>
      <c r="H854" s="22"/>
      <c r="I854" s="22"/>
    </row>
    <row r="855" customFormat="false" ht="33" hidden="false" customHeight="true" outlineLevel="0" collapsed="false">
      <c r="A855" s="274"/>
      <c r="B855" s="22"/>
      <c r="D855" s="53"/>
      <c r="E855" s="22"/>
      <c r="F855" s="22"/>
      <c r="G855" s="22"/>
      <c r="H855" s="22"/>
      <c r="I855" s="22"/>
    </row>
    <row r="856" customFormat="false" ht="33" hidden="false" customHeight="true" outlineLevel="0" collapsed="false">
      <c r="A856" s="274"/>
      <c r="B856" s="22"/>
      <c r="D856" s="53"/>
      <c r="E856" s="22"/>
      <c r="F856" s="22"/>
      <c r="G856" s="22"/>
      <c r="H856" s="22"/>
      <c r="I856" s="22"/>
    </row>
    <row r="857" customFormat="false" ht="33" hidden="false" customHeight="true" outlineLevel="0" collapsed="false">
      <c r="A857" s="274"/>
      <c r="B857" s="22"/>
      <c r="D857" s="53"/>
      <c r="E857" s="22"/>
      <c r="F857" s="22"/>
      <c r="G857" s="22"/>
      <c r="H857" s="22"/>
      <c r="I857" s="22"/>
    </row>
    <row r="858" customFormat="false" ht="33" hidden="false" customHeight="true" outlineLevel="0" collapsed="false">
      <c r="A858" s="274"/>
      <c r="B858" s="22"/>
      <c r="D858" s="53"/>
      <c r="E858" s="22"/>
      <c r="F858" s="22"/>
      <c r="G858" s="22"/>
      <c r="H858" s="22"/>
      <c r="I858" s="22"/>
    </row>
    <row r="859" customFormat="false" ht="33" hidden="false" customHeight="true" outlineLevel="0" collapsed="false">
      <c r="A859" s="274"/>
      <c r="B859" s="22"/>
      <c r="D859" s="53"/>
      <c r="E859" s="22"/>
      <c r="F859" s="22"/>
      <c r="G859" s="22"/>
      <c r="H859" s="22"/>
      <c r="I859" s="22"/>
    </row>
    <row r="860" customFormat="false" ht="33" hidden="false" customHeight="true" outlineLevel="0" collapsed="false">
      <c r="A860" s="274"/>
      <c r="B860" s="22"/>
      <c r="D860" s="53"/>
      <c r="E860" s="22"/>
      <c r="F860" s="22"/>
      <c r="G860" s="22"/>
      <c r="H860" s="22"/>
      <c r="I860" s="22"/>
    </row>
    <row r="861" customFormat="false" ht="33" hidden="false" customHeight="true" outlineLevel="0" collapsed="false">
      <c r="A861" s="274"/>
      <c r="B861" s="22"/>
      <c r="D861" s="53"/>
      <c r="E861" s="22"/>
      <c r="F861" s="22"/>
      <c r="G861" s="22"/>
      <c r="H861" s="22"/>
      <c r="I861" s="22"/>
    </row>
    <row r="862" customFormat="false" ht="33" hidden="false" customHeight="true" outlineLevel="0" collapsed="false">
      <c r="A862" s="274"/>
      <c r="B862" s="22"/>
      <c r="D862" s="53"/>
      <c r="E862" s="22"/>
      <c r="F862" s="22"/>
      <c r="G862" s="22"/>
      <c r="H862" s="22"/>
      <c r="I862" s="22"/>
    </row>
    <row r="863" customFormat="false" ht="33" hidden="false" customHeight="true" outlineLevel="0" collapsed="false">
      <c r="A863" s="274"/>
      <c r="B863" s="22"/>
      <c r="D863" s="53"/>
      <c r="E863" s="22"/>
      <c r="F863" s="22"/>
      <c r="G863" s="22"/>
      <c r="H863" s="22"/>
      <c r="I863" s="22"/>
    </row>
    <row r="864" customFormat="false" ht="33" hidden="false" customHeight="true" outlineLevel="0" collapsed="false">
      <c r="A864" s="274"/>
      <c r="B864" s="22"/>
      <c r="D864" s="53"/>
      <c r="E864" s="22"/>
      <c r="F864" s="22"/>
      <c r="G864" s="22"/>
      <c r="H864" s="22"/>
      <c r="I864" s="22"/>
    </row>
    <row r="865" customFormat="false" ht="33" hidden="false" customHeight="true" outlineLevel="0" collapsed="false">
      <c r="A865" s="274"/>
      <c r="B865" s="22"/>
      <c r="D865" s="53"/>
      <c r="E865" s="22"/>
      <c r="F865" s="22"/>
      <c r="G865" s="22"/>
      <c r="H865" s="22"/>
      <c r="I865" s="22"/>
    </row>
    <row r="866" customFormat="false" ht="33" hidden="false" customHeight="true" outlineLevel="0" collapsed="false">
      <c r="A866" s="274"/>
      <c r="B866" s="22"/>
      <c r="D866" s="53"/>
      <c r="E866" s="22"/>
      <c r="F866" s="22"/>
      <c r="G866" s="22"/>
      <c r="H866" s="22"/>
      <c r="I866" s="22"/>
    </row>
    <row r="867" customFormat="false" ht="33" hidden="false" customHeight="true" outlineLevel="0" collapsed="false">
      <c r="A867" s="274"/>
      <c r="B867" s="22"/>
      <c r="D867" s="53"/>
      <c r="E867" s="22"/>
      <c r="F867" s="22"/>
      <c r="G867" s="22"/>
      <c r="H867" s="22"/>
      <c r="I867" s="22"/>
    </row>
    <row r="868" customFormat="false" ht="33" hidden="false" customHeight="true" outlineLevel="0" collapsed="false">
      <c r="A868" s="274"/>
      <c r="B868" s="22"/>
      <c r="D868" s="53"/>
      <c r="E868" s="22"/>
      <c r="F868" s="22"/>
      <c r="G868" s="22"/>
      <c r="H868" s="22"/>
      <c r="I868" s="22"/>
    </row>
    <row r="869" customFormat="false" ht="33" hidden="false" customHeight="true" outlineLevel="0" collapsed="false">
      <c r="A869" s="274"/>
      <c r="B869" s="22"/>
      <c r="D869" s="53"/>
      <c r="E869" s="22"/>
      <c r="F869" s="22"/>
      <c r="G869" s="22"/>
      <c r="H869" s="22"/>
      <c r="I869" s="22"/>
    </row>
    <row r="870" customFormat="false" ht="33" hidden="false" customHeight="true" outlineLevel="0" collapsed="false">
      <c r="A870" s="274"/>
      <c r="B870" s="22"/>
      <c r="D870" s="53"/>
      <c r="E870" s="22"/>
      <c r="F870" s="22"/>
      <c r="G870" s="22"/>
      <c r="H870" s="22"/>
      <c r="I870" s="22"/>
    </row>
    <row r="871" customFormat="false" ht="33" hidden="false" customHeight="true" outlineLevel="0" collapsed="false">
      <c r="A871" s="274"/>
      <c r="B871" s="22"/>
      <c r="D871" s="53"/>
      <c r="E871" s="22"/>
      <c r="F871" s="22"/>
      <c r="G871" s="22"/>
      <c r="H871" s="22"/>
      <c r="I871" s="22"/>
    </row>
    <row r="872" customFormat="false" ht="33" hidden="false" customHeight="true" outlineLevel="0" collapsed="false">
      <c r="A872" s="274"/>
      <c r="B872" s="22"/>
      <c r="D872" s="53"/>
      <c r="E872" s="22"/>
      <c r="F872" s="22"/>
      <c r="G872" s="22"/>
      <c r="H872" s="22"/>
      <c r="I872" s="22"/>
    </row>
    <row r="873" customFormat="false" ht="33" hidden="false" customHeight="true" outlineLevel="0" collapsed="false">
      <c r="A873" s="274"/>
      <c r="B873" s="22"/>
      <c r="D873" s="53"/>
      <c r="E873" s="22"/>
      <c r="F873" s="22"/>
      <c r="G873" s="22"/>
      <c r="H873" s="22"/>
      <c r="I873" s="22"/>
    </row>
    <row r="874" customFormat="false" ht="33" hidden="false" customHeight="true" outlineLevel="0" collapsed="false">
      <c r="A874" s="274"/>
      <c r="B874" s="22"/>
      <c r="D874" s="53"/>
      <c r="E874" s="22"/>
      <c r="F874" s="22"/>
      <c r="G874" s="22"/>
      <c r="H874" s="22"/>
      <c r="I874" s="22"/>
    </row>
    <row r="875" customFormat="false" ht="33" hidden="false" customHeight="true" outlineLevel="0" collapsed="false">
      <c r="A875" s="274"/>
      <c r="B875" s="22"/>
      <c r="D875" s="53"/>
      <c r="E875" s="22"/>
      <c r="F875" s="22"/>
      <c r="G875" s="22"/>
      <c r="H875" s="22"/>
      <c r="I875" s="22"/>
    </row>
    <row r="876" customFormat="false" ht="33" hidden="false" customHeight="true" outlineLevel="0" collapsed="false">
      <c r="A876" s="274"/>
      <c r="B876" s="22"/>
      <c r="D876" s="53"/>
      <c r="E876" s="22"/>
      <c r="F876" s="22"/>
      <c r="G876" s="22"/>
      <c r="H876" s="22"/>
      <c r="I876" s="22"/>
    </row>
    <row r="877" customFormat="false" ht="33" hidden="false" customHeight="true" outlineLevel="0" collapsed="false">
      <c r="A877" s="274"/>
      <c r="B877" s="22"/>
      <c r="D877" s="53"/>
      <c r="E877" s="22"/>
      <c r="F877" s="22"/>
      <c r="G877" s="22"/>
      <c r="H877" s="22"/>
      <c r="I877" s="22"/>
    </row>
    <row r="878" customFormat="false" ht="33" hidden="false" customHeight="true" outlineLevel="0" collapsed="false">
      <c r="A878" s="274"/>
      <c r="B878" s="22"/>
      <c r="D878" s="53"/>
      <c r="E878" s="22"/>
      <c r="F878" s="22"/>
      <c r="G878" s="22"/>
      <c r="H878" s="22"/>
      <c r="I878" s="22"/>
    </row>
    <row r="879" customFormat="false" ht="33" hidden="false" customHeight="true" outlineLevel="0" collapsed="false">
      <c r="A879" s="274"/>
      <c r="B879" s="22"/>
      <c r="D879" s="53"/>
      <c r="E879" s="22"/>
      <c r="F879" s="22"/>
      <c r="G879" s="22"/>
      <c r="H879" s="22"/>
      <c r="I879" s="22"/>
    </row>
    <row r="880" customFormat="false" ht="33" hidden="false" customHeight="true" outlineLevel="0" collapsed="false">
      <c r="A880" s="274"/>
      <c r="B880" s="22"/>
      <c r="D880" s="53"/>
      <c r="E880" s="22"/>
      <c r="F880" s="22"/>
      <c r="G880" s="22"/>
      <c r="H880" s="22"/>
      <c r="I880" s="22"/>
    </row>
    <row r="881" customFormat="false" ht="33" hidden="false" customHeight="true" outlineLevel="0" collapsed="false">
      <c r="A881" s="274"/>
      <c r="B881" s="22"/>
      <c r="D881" s="53"/>
      <c r="E881" s="22"/>
      <c r="F881" s="22"/>
      <c r="G881" s="22"/>
      <c r="H881" s="22"/>
      <c r="I881" s="22"/>
    </row>
    <row r="882" customFormat="false" ht="33" hidden="false" customHeight="true" outlineLevel="0" collapsed="false">
      <c r="A882" s="274"/>
      <c r="B882" s="22"/>
      <c r="D882" s="53"/>
      <c r="E882" s="22"/>
      <c r="F882" s="22"/>
      <c r="G882" s="22"/>
      <c r="H882" s="22"/>
      <c r="I882" s="22"/>
    </row>
    <row r="883" customFormat="false" ht="33" hidden="false" customHeight="true" outlineLevel="0" collapsed="false">
      <c r="A883" s="274"/>
      <c r="B883" s="22"/>
      <c r="D883" s="53"/>
      <c r="E883" s="22"/>
      <c r="F883" s="22"/>
      <c r="G883" s="22"/>
      <c r="H883" s="22"/>
      <c r="I883" s="22"/>
    </row>
    <row r="884" customFormat="false" ht="33" hidden="false" customHeight="true" outlineLevel="0" collapsed="false">
      <c r="A884" s="274"/>
      <c r="B884" s="22"/>
      <c r="D884" s="53"/>
      <c r="E884" s="22"/>
      <c r="F884" s="22"/>
      <c r="G884" s="22"/>
      <c r="H884" s="22"/>
      <c r="I884" s="22"/>
    </row>
    <row r="885" customFormat="false" ht="33" hidden="false" customHeight="true" outlineLevel="0" collapsed="false">
      <c r="A885" s="274"/>
      <c r="B885" s="22"/>
      <c r="D885" s="53"/>
      <c r="E885" s="22"/>
      <c r="F885" s="22"/>
      <c r="G885" s="22"/>
      <c r="H885" s="22"/>
      <c r="I885" s="22"/>
    </row>
    <row r="886" customFormat="false" ht="33" hidden="false" customHeight="true" outlineLevel="0" collapsed="false">
      <c r="A886" s="274"/>
      <c r="B886" s="22"/>
      <c r="D886" s="53"/>
      <c r="E886" s="22"/>
      <c r="F886" s="22"/>
      <c r="G886" s="22"/>
      <c r="H886" s="22"/>
      <c r="I886" s="22"/>
    </row>
    <row r="887" customFormat="false" ht="33" hidden="false" customHeight="true" outlineLevel="0" collapsed="false">
      <c r="A887" s="274"/>
      <c r="B887" s="22"/>
      <c r="D887" s="53"/>
      <c r="E887" s="22"/>
      <c r="F887" s="22"/>
      <c r="G887" s="22"/>
      <c r="H887" s="22"/>
      <c r="I887" s="22"/>
    </row>
    <row r="888" customFormat="false" ht="33" hidden="false" customHeight="true" outlineLevel="0" collapsed="false">
      <c r="A888" s="274"/>
      <c r="B888" s="22"/>
      <c r="D888" s="53"/>
      <c r="E888" s="22"/>
      <c r="F888" s="22"/>
      <c r="G888" s="22"/>
      <c r="H888" s="22"/>
      <c r="I888" s="22"/>
    </row>
    <row r="889" customFormat="false" ht="33" hidden="false" customHeight="true" outlineLevel="0" collapsed="false">
      <c r="A889" s="274"/>
      <c r="B889" s="22"/>
      <c r="D889" s="53"/>
      <c r="E889" s="22"/>
      <c r="F889" s="22"/>
      <c r="G889" s="22"/>
      <c r="H889" s="22"/>
      <c r="I889" s="22"/>
    </row>
    <row r="890" customFormat="false" ht="33" hidden="false" customHeight="true" outlineLevel="0" collapsed="false">
      <c r="A890" s="274"/>
      <c r="B890" s="22"/>
      <c r="D890" s="53"/>
      <c r="E890" s="22"/>
      <c r="F890" s="22"/>
      <c r="G890" s="22"/>
      <c r="H890" s="22"/>
      <c r="I890" s="22"/>
    </row>
    <row r="891" customFormat="false" ht="33" hidden="false" customHeight="true" outlineLevel="0" collapsed="false">
      <c r="A891" s="274"/>
      <c r="B891" s="22"/>
      <c r="D891" s="53"/>
      <c r="E891" s="22"/>
      <c r="F891" s="22"/>
      <c r="G891" s="22"/>
      <c r="H891" s="22"/>
      <c r="I891" s="22"/>
    </row>
    <row r="892" customFormat="false" ht="33" hidden="false" customHeight="true" outlineLevel="0" collapsed="false">
      <c r="A892" s="274"/>
      <c r="B892" s="22"/>
      <c r="D892" s="53"/>
      <c r="E892" s="22"/>
      <c r="F892" s="22"/>
      <c r="G892" s="22"/>
      <c r="H892" s="22"/>
      <c r="I892" s="22"/>
    </row>
    <row r="893" customFormat="false" ht="33" hidden="false" customHeight="true" outlineLevel="0" collapsed="false">
      <c r="A893" s="274"/>
      <c r="B893" s="22"/>
      <c r="D893" s="53"/>
      <c r="E893" s="22"/>
      <c r="F893" s="22"/>
      <c r="G893" s="22"/>
      <c r="H893" s="22"/>
      <c r="I893" s="22"/>
    </row>
    <row r="894" customFormat="false" ht="33" hidden="false" customHeight="true" outlineLevel="0" collapsed="false">
      <c r="A894" s="274"/>
      <c r="B894" s="22"/>
      <c r="D894" s="53"/>
      <c r="E894" s="22"/>
      <c r="F894" s="22"/>
      <c r="G894" s="22"/>
      <c r="H894" s="22"/>
      <c r="I894" s="22"/>
    </row>
    <row r="895" customFormat="false" ht="33" hidden="false" customHeight="true" outlineLevel="0" collapsed="false">
      <c r="A895" s="274"/>
      <c r="B895" s="22"/>
      <c r="D895" s="53"/>
      <c r="E895" s="22"/>
      <c r="F895" s="22"/>
      <c r="G895" s="22"/>
      <c r="H895" s="22"/>
      <c r="I895" s="22"/>
    </row>
    <row r="896" customFormat="false" ht="33" hidden="false" customHeight="true" outlineLevel="0" collapsed="false">
      <c r="A896" s="274"/>
      <c r="B896" s="22"/>
      <c r="D896" s="53"/>
      <c r="E896" s="22"/>
      <c r="F896" s="22"/>
      <c r="G896" s="22"/>
      <c r="H896" s="22"/>
      <c r="I896" s="22"/>
    </row>
    <row r="897" customFormat="false" ht="33" hidden="false" customHeight="true" outlineLevel="0" collapsed="false">
      <c r="A897" s="274"/>
      <c r="B897" s="22"/>
      <c r="D897" s="53"/>
      <c r="E897" s="22"/>
      <c r="F897" s="22"/>
      <c r="G897" s="22"/>
      <c r="H897" s="22"/>
      <c r="I897" s="22"/>
    </row>
    <row r="898" customFormat="false" ht="33" hidden="false" customHeight="true" outlineLevel="0" collapsed="false">
      <c r="A898" s="274"/>
      <c r="B898" s="22"/>
      <c r="D898" s="53"/>
      <c r="E898" s="22"/>
      <c r="F898" s="22"/>
      <c r="G898" s="22"/>
      <c r="H898" s="22"/>
      <c r="I898" s="22"/>
    </row>
    <row r="899" customFormat="false" ht="33" hidden="false" customHeight="true" outlineLevel="0" collapsed="false">
      <c r="A899" s="274"/>
      <c r="B899" s="22"/>
      <c r="D899" s="53"/>
      <c r="E899" s="22"/>
      <c r="F899" s="22"/>
      <c r="G899" s="22"/>
      <c r="H899" s="22"/>
      <c r="I899" s="22"/>
    </row>
    <row r="900" customFormat="false" ht="33" hidden="false" customHeight="true" outlineLevel="0" collapsed="false">
      <c r="A900" s="274"/>
      <c r="B900" s="22"/>
      <c r="D900" s="53"/>
      <c r="E900" s="22"/>
      <c r="F900" s="22"/>
      <c r="G900" s="22"/>
      <c r="H900" s="22"/>
      <c r="I900" s="22"/>
    </row>
    <row r="901" customFormat="false" ht="33" hidden="false" customHeight="true" outlineLevel="0" collapsed="false">
      <c r="A901" s="274"/>
      <c r="B901" s="22"/>
      <c r="D901" s="53"/>
      <c r="E901" s="22"/>
      <c r="F901" s="22"/>
      <c r="G901" s="22"/>
      <c r="H901" s="22"/>
      <c r="I901" s="22"/>
    </row>
    <row r="902" customFormat="false" ht="33" hidden="false" customHeight="true" outlineLevel="0" collapsed="false">
      <c r="A902" s="274"/>
      <c r="B902" s="22"/>
      <c r="D902" s="53"/>
      <c r="E902" s="22"/>
      <c r="F902" s="22"/>
      <c r="G902" s="22"/>
      <c r="H902" s="22"/>
      <c r="I902" s="22"/>
    </row>
    <row r="903" customFormat="false" ht="33" hidden="false" customHeight="true" outlineLevel="0" collapsed="false">
      <c r="A903" s="274"/>
      <c r="B903" s="22"/>
      <c r="D903" s="53"/>
      <c r="E903" s="22"/>
      <c r="F903" s="22"/>
      <c r="G903" s="22"/>
      <c r="H903" s="22"/>
      <c r="I903" s="22"/>
    </row>
    <row r="904" customFormat="false" ht="33" hidden="false" customHeight="true" outlineLevel="0" collapsed="false">
      <c r="A904" s="274"/>
      <c r="B904" s="22"/>
      <c r="D904" s="53"/>
      <c r="E904" s="22"/>
      <c r="F904" s="22"/>
      <c r="G904" s="22"/>
      <c r="H904" s="22"/>
      <c r="I904" s="22"/>
    </row>
    <row r="905" customFormat="false" ht="33" hidden="false" customHeight="true" outlineLevel="0" collapsed="false">
      <c r="A905" s="274"/>
      <c r="B905" s="22"/>
      <c r="D905" s="53"/>
      <c r="E905" s="22"/>
      <c r="F905" s="22"/>
      <c r="G905" s="22"/>
      <c r="H905" s="22"/>
      <c r="I905" s="22"/>
    </row>
    <row r="906" customFormat="false" ht="33" hidden="false" customHeight="true" outlineLevel="0" collapsed="false">
      <c r="A906" s="274"/>
      <c r="B906" s="22"/>
      <c r="D906" s="53"/>
      <c r="E906" s="22"/>
      <c r="F906" s="22"/>
      <c r="G906" s="22"/>
      <c r="H906" s="22"/>
      <c r="I906" s="22"/>
    </row>
    <row r="907" customFormat="false" ht="33" hidden="false" customHeight="true" outlineLevel="0" collapsed="false">
      <c r="A907" s="274"/>
      <c r="B907" s="22"/>
      <c r="D907" s="53"/>
      <c r="E907" s="22"/>
      <c r="F907" s="22"/>
      <c r="G907" s="22"/>
      <c r="H907" s="22"/>
      <c r="I907" s="22"/>
    </row>
    <row r="908" customFormat="false" ht="33" hidden="false" customHeight="true" outlineLevel="0" collapsed="false">
      <c r="A908" s="274"/>
      <c r="B908" s="22"/>
      <c r="D908" s="53"/>
      <c r="E908" s="22"/>
      <c r="F908" s="22"/>
      <c r="G908" s="22"/>
      <c r="H908" s="22"/>
      <c r="I908" s="22"/>
    </row>
    <row r="909" customFormat="false" ht="33" hidden="false" customHeight="true" outlineLevel="0" collapsed="false">
      <c r="A909" s="274"/>
      <c r="B909" s="22"/>
      <c r="D909" s="53"/>
      <c r="E909" s="22"/>
      <c r="F909" s="22"/>
      <c r="G909" s="22"/>
      <c r="H909" s="22"/>
      <c r="I909" s="22"/>
    </row>
    <row r="910" customFormat="false" ht="33" hidden="false" customHeight="true" outlineLevel="0" collapsed="false">
      <c r="A910" s="274"/>
      <c r="B910" s="22"/>
      <c r="D910" s="53"/>
      <c r="E910" s="22"/>
      <c r="F910" s="22"/>
      <c r="G910" s="22"/>
      <c r="H910" s="22"/>
      <c r="I910" s="22"/>
    </row>
    <row r="911" customFormat="false" ht="33" hidden="false" customHeight="true" outlineLevel="0" collapsed="false">
      <c r="A911" s="274"/>
      <c r="B911" s="22"/>
      <c r="D911" s="53"/>
      <c r="E911" s="22"/>
      <c r="F911" s="22"/>
      <c r="G911" s="22"/>
      <c r="H911" s="22"/>
      <c r="I911" s="22"/>
    </row>
    <row r="912" customFormat="false" ht="33" hidden="false" customHeight="true" outlineLevel="0" collapsed="false">
      <c r="A912" s="274"/>
      <c r="B912" s="22"/>
      <c r="D912" s="53"/>
      <c r="E912" s="22"/>
      <c r="F912" s="22"/>
      <c r="G912" s="22"/>
      <c r="H912" s="22"/>
      <c r="I912" s="22"/>
    </row>
    <row r="913" customFormat="false" ht="33" hidden="false" customHeight="true" outlineLevel="0" collapsed="false">
      <c r="A913" s="274"/>
      <c r="B913" s="22"/>
      <c r="D913" s="53"/>
      <c r="E913" s="22"/>
      <c r="F913" s="22"/>
      <c r="G913" s="22"/>
      <c r="H913" s="22"/>
      <c r="I913" s="22"/>
    </row>
    <row r="914" customFormat="false" ht="33" hidden="false" customHeight="true" outlineLevel="0" collapsed="false">
      <c r="A914" s="274"/>
      <c r="B914" s="22"/>
      <c r="D914" s="53"/>
      <c r="E914" s="22"/>
      <c r="F914" s="22"/>
      <c r="G914" s="22"/>
      <c r="H914" s="22"/>
      <c r="I914" s="22"/>
    </row>
    <row r="915" customFormat="false" ht="33" hidden="false" customHeight="true" outlineLevel="0" collapsed="false">
      <c r="A915" s="274"/>
      <c r="B915" s="22"/>
      <c r="D915" s="53"/>
      <c r="E915" s="22"/>
      <c r="F915" s="22"/>
      <c r="G915" s="22"/>
      <c r="H915" s="22"/>
      <c r="I915" s="22"/>
    </row>
    <row r="916" customFormat="false" ht="33" hidden="false" customHeight="true" outlineLevel="0" collapsed="false">
      <c r="A916" s="274"/>
      <c r="B916" s="22"/>
      <c r="D916" s="53"/>
      <c r="E916" s="22"/>
      <c r="F916" s="22"/>
      <c r="G916" s="22"/>
      <c r="H916" s="22"/>
      <c r="I916" s="22"/>
    </row>
    <row r="917" customFormat="false" ht="33" hidden="false" customHeight="true" outlineLevel="0" collapsed="false">
      <c r="A917" s="274"/>
      <c r="B917" s="22"/>
      <c r="D917" s="53"/>
      <c r="E917" s="22"/>
      <c r="F917" s="22"/>
      <c r="G917" s="22"/>
      <c r="H917" s="22"/>
      <c r="I917" s="22"/>
    </row>
    <row r="918" customFormat="false" ht="33" hidden="false" customHeight="true" outlineLevel="0" collapsed="false">
      <c r="A918" s="274"/>
      <c r="B918" s="22"/>
      <c r="D918" s="53"/>
      <c r="E918" s="22"/>
      <c r="F918" s="22"/>
      <c r="G918" s="22"/>
      <c r="H918" s="22"/>
      <c r="I918" s="22"/>
    </row>
    <row r="919" customFormat="false" ht="33" hidden="false" customHeight="true" outlineLevel="0" collapsed="false">
      <c r="A919" s="274"/>
      <c r="B919" s="22"/>
      <c r="D919" s="53"/>
      <c r="E919" s="22"/>
      <c r="F919" s="22"/>
      <c r="G919" s="22"/>
      <c r="H919" s="22"/>
      <c r="I919" s="22"/>
    </row>
    <row r="920" customFormat="false" ht="33" hidden="false" customHeight="true" outlineLevel="0" collapsed="false">
      <c r="A920" s="274"/>
      <c r="B920" s="22"/>
      <c r="D920" s="53"/>
      <c r="E920" s="22"/>
      <c r="F920" s="22"/>
      <c r="G920" s="22"/>
      <c r="H920" s="22"/>
      <c r="I920" s="22"/>
    </row>
    <row r="921" customFormat="false" ht="33" hidden="false" customHeight="true" outlineLevel="0" collapsed="false">
      <c r="A921" s="274"/>
      <c r="B921" s="22"/>
      <c r="D921" s="53"/>
      <c r="E921" s="22"/>
      <c r="F921" s="22"/>
      <c r="G921" s="22"/>
      <c r="H921" s="22"/>
      <c r="I921" s="22"/>
    </row>
    <row r="922" customFormat="false" ht="33" hidden="false" customHeight="true" outlineLevel="0" collapsed="false">
      <c r="A922" s="274"/>
      <c r="B922" s="22"/>
      <c r="D922" s="53"/>
      <c r="E922" s="22"/>
      <c r="F922" s="22"/>
      <c r="G922" s="22"/>
      <c r="H922" s="22"/>
      <c r="I922" s="22"/>
    </row>
    <row r="923" customFormat="false" ht="33" hidden="false" customHeight="true" outlineLevel="0" collapsed="false">
      <c r="A923" s="274"/>
      <c r="B923" s="22"/>
      <c r="D923" s="53"/>
      <c r="E923" s="22"/>
      <c r="F923" s="22"/>
      <c r="G923" s="22"/>
      <c r="H923" s="22"/>
      <c r="I923" s="22"/>
    </row>
    <row r="924" customFormat="false" ht="33" hidden="false" customHeight="true" outlineLevel="0" collapsed="false">
      <c r="A924" s="274"/>
      <c r="B924" s="22"/>
      <c r="D924" s="53"/>
      <c r="E924" s="22"/>
      <c r="F924" s="22"/>
      <c r="G924" s="22"/>
      <c r="H924" s="22"/>
      <c r="I924" s="22"/>
    </row>
    <row r="925" customFormat="false" ht="33" hidden="false" customHeight="true" outlineLevel="0" collapsed="false">
      <c r="A925" s="274"/>
      <c r="B925" s="22"/>
      <c r="D925" s="53"/>
      <c r="E925" s="22"/>
      <c r="F925" s="22"/>
      <c r="G925" s="22"/>
      <c r="H925" s="22"/>
      <c r="I925" s="22"/>
    </row>
    <row r="926" customFormat="false" ht="33" hidden="false" customHeight="true" outlineLevel="0" collapsed="false">
      <c r="A926" s="274"/>
      <c r="B926" s="22"/>
      <c r="D926" s="53"/>
      <c r="E926" s="22"/>
      <c r="F926" s="22"/>
      <c r="G926" s="22"/>
      <c r="H926" s="22"/>
      <c r="I926" s="22"/>
    </row>
    <row r="927" customFormat="false" ht="33" hidden="false" customHeight="true" outlineLevel="0" collapsed="false">
      <c r="A927" s="274"/>
      <c r="B927" s="22"/>
      <c r="D927" s="53"/>
      <c r="E927" s="22"/>
      <c r="F927" s="22"/>
      <c r="G927" s="22"/>
      <c r="H927" s="22"/>
      <c r="I927" s="22"/>
    </row>
    <row r="928" customFormat="false" ht="33" hidden="false" customHeight="true" outlineLevel="0" collapsed="false">
      <c r="A928" s="274"/>
      <c r="B928" s="22"/>
      <c r="D928" s="53"/>
      <c r="E928" s="22"/>
      <c r="F928" s="22"/>
      <c r="G928" s="22"/>
      <c r="H928" s="22"/>
      <c r="I928" s="22"/>
    </row>
    <row r="929" customFormat="false" ht="33" hidden="false" customHeight="true" outlineLevel="0" collapsed="false">
      <c r="A929" s="274"/>
      <c r="B929" s="22"/>
      <c r="D929" s="53"/>
      <c r="E929" s="22"/>
      <c r="F929" s="22"/>
      <c r="G929" s="22"/>
      <c r="H929" s="22"/>
      <c r="I929" s="22"/>
    </row>
    <row r="930" customFormat="false" ht="33" hidden="false" customHeight="true" outlineLevel="0" collapsed="false">
      <c r="A930" s="274"/>
      <c r="B930" s="22"/>
      <c r="D930" s="53"/>
      <c r="E930" s="22"/>
      <c r="F930" s="22"/>
      <c r="G930" s="22"/>
      <c r="H930" s="22"/>
      <c r="I930" s="22"/>
    </row>
    <row r="931" customFormat="false" ht="33" hidden="false" customHeight="true" outlineLevel="0" collapsed="false">
      <c r="A931" s="274"/>
      <c r="B931" s="22"/>
      <c r="D931" s="53"/>
      <c r="E931" s="22"/>
      <c r="F931" s="22"/>
      <c r="G931" s="22"/>
      <c r="H931" s="22"/>
      <c r="I931" s="22"/>
    </row>
    <row r="932" customFormat="false" ht="33" hidden="false" customHeight="true" outlineLevel="0" collapsed="false">
      <c r="A932" s="274"/>
      <c r="B932" s="22"/>
      <c r="D932" s="53"/>
      <c r="E932" s="22"/>
      <c r="F932" s="22"/>
      <c r="G932" s="22"/>
      <c r="H932" s="22"/>
      <c r="I932" s="22"/>
    </row>
    <row r="933" customFormat="false" ht="33" hidden="false" customHeight="true" outlineLevel="0" collapsed="false">
      <c r="A933" s="274"/>
      <c r="B933" s="22"/>
      <c r="D933" s="53"/>
      <c r="E933" s="22"/>
      <c r="F933" s="22"/>
      <c r="G933" s="22"/>
      <c r="H933" s="22"/>
      <c r="I933" s="22"/>
    </row>
    <row r="934" customFormat="false" ht="33" hidden="false" customHeight="true" outlineLevel="0" collapsed="false">
      <c r="A934" s="274"/>
      <c r="B934" s="22"/>
      <c r="D934" s="53"/>
      <c r="E934" s="22"/>
      <c r="F934" s="22"/>
      <c r="G934" s="22"/>
      <c r="H934" s="22"/>
      <c r="I934" s="22"/>
    </row>
    <row r="935" customFormat="false" ht="33" hidden="false" customHeight="true" outlineLevel="0" collapsed="false">
      <c r="A935" s="274"/>
      <c r="B935" s="22"/>
      <c r="D935" s="53"/>
      <c r="E935" s="22"/>
      <c r="F935" s="22"/>
      <c r="G935" s="22"/>
      <c r="H935" s="22"/>
      <c r="I935" s="22"/>
    </row>
    <row r="936" customFormat="false" ht="33" hidden="false" customHeight="true" outlineLevel="0" collapsed="false">
      <c r="A936" s="274"/>
      <c r="B936" s="22"/>
      <c r="D936" s="53"/>
      <c r="E936" s="22"/>
      <c r="F936" s="22"/>
      <c r="G936" s="22"/>
      <c r="H936" s="22"/>
      <c r="I936" s="22"/>
    </row>
    <row r="937" customFormat="false" ht="33" hidden="false" customHeight="true" outlineLevel="0" collapsed="false">
      <c r="A937" s="274"/>
      <c r="B937" s="22"/>
      <c r="D937" s="53"/>
      <c r="E937" s="22"/>
      <c r="F937" s="22"/>
      <c r="G937" s="22"/>
      <c r="H937" s="22"/>
      <c r="I937" s="22"/>
    </row>
    <row r="938" customFormat="false" ht="33" hidden="false" customHeight="true" outlineLevel="0" collapsed="false">
      <c r="A938" s="274"/>
      <c r="B938" s="22"/>
      <c r="D938" s="53"/>
      <c r="E938" s="22"/>
      <c r="F938" s="22"/>
      <c r="G938" s="22"/>
      <c r="H938" s="22"/>
      <c r="I938" s="22"/>
    </row>
    <row r="939" customFormat="false" ht="33" hidden="false" customHeight="true" outlineLevel="0" collapsed="false">
      <c r="A939" s="274"/>
      <c r="B939" s="22"/>
      <c r="D939" s="53"/>
      <c r="E939" s="22"/>
      <c r="F939" s="22"/>
      <c r="G939" s="22"/>
      <c r="H939" s="22"/>
      <c r="I939" s="22"/>
    </row>
    <row r="940" customFormat="false" ht="33" hidden="false" customHeight="true" outlineLevel="0" collapsed="false">
      <c r="A940" s="274"/>
      <c r="B940" s="22"/>
      <c r="D940" s="53"/>
      <c r="E940" s="22"/>
      <c r="F940" s="22"/>
      <c r="G940" s="22"/>
      <c r="H940" s="22"/>
      <c r="I940" s="22"/>
    </row>
    <row r="941" customFormat="false" ht="33" hidden="false" customHeight="true" outlineLevel="0" collapsed="false">
      <c r="A941" s="274"/>
      <c r="B941" s="22"/>
      <c r="D941" s="53"/>
      <c r="E941" s="22"/>
      <c r="F941" s="22"/>
      <c r="G941" s="22"/>
      <c r="H941" s="22"/>
      <c r="I941" s="22"/>
    </row>
    <row r="942" customFormat="false" ht="33" hidden="false" customHeight="true" outlineLevel="0" collapsed="false">
      <c r="A942" s="274"/>
      <c r="B942" s="22"/>
      <c r="D942" s="53"/>
      <c r="E942" s="22"/>
      <c r="F942" s="22"/>
      <c r="G942" s="22"/>
      <c r="H942" s="22"/>
      <c r="I942" s="22"/>
    </row>
    <row r="943" customFormat="false" ht="33" hidden="false" customHeight="true" outlineLevel="0" collapsed="false">
      <c r="A943" s="274"/>
      <c r="B943" s="22"/>
      <c r="D943" s="53"/>
      <c r="E943" s="22"/>
      <c r="F943" s="22"/>
      <c r="G943" s="22"/>
      <c r="H943" s="22"/>
      <c r="I943" s="22"/>
    </row>
    <row r="944" customFormat="false" ht="33" hidden="false" customHeight="true" outlineLevel="0" collapsed="false">
      <c r="A944" s="274"/>
      <c r="B944" s="22"/>
      <c r="D944" s="53"/>
      <c r="E944" s="22"/>
      <c r="F944" s="22"/>
      <c r="G944" s="22"/>
      <c r="H944" s="22"/>
      <c r="I944" s="22"/>
    </row>
    <row r="945" customFormat="false" ht="33" hidden="false" customHeight="true" outlineLevel="0" collapsed="false">
      <c r="A945" s="274"/>
      <c r="B945" s="22"/>
      <c r="D945" s="53"/>
      <c r="E945" s="22"/>
      <c r="F945" s="22"/>
      <c r="G945" s="22"/>
      <c r="H945" s="22"/>
      <c r="I945" s="22"/>
    </row>
    <row r="946" customFormat="false" ht="33" hidden="false" customHeight="true" outlineLevel="0" collapsed="false">
      <c r="A946" s="274"/>
      <c r="B946" s="22"/>
      <c r="D946" s="53"/>
      <c r="E946" s="22"/>
      <c r="F946" s="22"/>
      <c r="G946" s="22"/>
      <c r="H946" s="22"/>
      <c r="I946" s="22"/>
    </row>
    <row r="947" customFormat="false" ht="33" hidden="false" customHeight="true" outlineLevel="0" collapsed="false">
      <c r="A947" s="274"/>
      <c r="B947" s="22"/>
      <c r="D947" s="53"/>
      <c r="E947" s="22"/>
      <c r="F947" s="22"/>
      <c r="G947" s="22"/>
      <c r="H947" s="22"/>
      <c r="I947" s="22"/>
    </row>
    <row r="948" customFormat="false" ht="33" hidden="false" customHeight="true" outlineLevel="0" collapsed="false">
      <c r="A948" s="274"/>
      <c r="B948" s="22"/>
      <c r="D948" s="53"/>
      <c r="E948" s="22"/>
      <c r="F948" s="22"/>
      <c r="G948" s="22"/>
      <c r="H948" s="22"/>
      <c r="I948" s="22"/>
    </row>
    <row r="949" customFormat="false" ht="33" hidden="false" customHeight="true" outlineLevel="0" collapsed="false">
      <c r="A949" s="274"/>
      <c r="B949" s="22"/>
      <c r="D949" s="53"/>
      <c r="E949" s="22"/>
      <c r="F949" s="22"/>
      <c r="G949" s="22"/>
      <c r="H949" s="22"/>
      <c r="I949" s="22"/>
    </row>
    <row r="950" customFormat="false" ht="33" hidden="false" customHeight="true" outlineLevel="0" collapsed="false">
      <c r="A950" s="274"/>
      <c r="B950" s="22"/>
      <c r="D950" s="53"/>
      <c r="E950" s="22"/>
      <c r="F950" s="22"/>
      <c r="G950" s="22"/>
      <c r="H950" s="22"/>
      <c r="I950" s="22"/>
    </row>
    <row r="951" customFormat="false" ht="33" hidden="false" customHeight="true" outlineLevel="0" collapsed="false">
      <c r="A951" s="274"/>
      <c r="B951" s="22"/>
      <c r="D951" s="53"/>
      <c r="E951" s="22"/>
      <c r="F951" s="22"/>
      <c r="G951" s="22"/>
      <c r="H951" s="22"/>
      <c r="I951" s="22"/>
    </row>
    <row r="952" customFormat="false" ht="33" hidden="false" customHeight="true" outlineLevel="0" collapsed="false">
      <c r="A952" s="274"/>
      <c r="B952" s="22"/>
      <c r="D952" s="53"/>
      <c r="E952" s="22"/>
      <c r="F952" s="22"/>
      <c r="G952" s="22"/>
      <c r="H952" s="22"/>
      <c r="I952" s="22"/>
    </row>
    <row r="953" customFormat="false" ht="33" hidden="false" customHeight="true" outlineLevel="0" collapsed="false">
      <c r="A953" s="274"/>
      <c r="B953" s="22"/>
      <c r="D953" s="53"/>
      <c r="E953" s="22"/>
      <c r="F953" s="22"/>
      <c r="G953" s="22"/>
      <c r="H953" s="22"/>
      <c r="I953" s="22"/>
    </row>
    <row r="954" customFormat="false" ht="33" hidden="false" customHeight="true" outlineLevel="0" collapsed="false">
      <c r="A954" s="274"/>
      <c r="B954" s="22"/>
      <c r="D954" s="53"/>
      <c r="E954" s="22"/>
      <c r="F954" s="22"/>
      <c r="G954" s="22"/>
      <c r="H954" s="22"/>
      <c r="I954" s="22"/>
    </row>
    <row r="955" customFormat="false" ht="33" hidden="false" customHeight="true" outlineLevel="0" collapsed="false">
      <c r="A955" s="274"/>
      <c r="B955" s="22"/>
      <c r="D955" s="53"/>
      <c r="E955" s="22"/>
      <c r="F955" s="22"/>
      <c r="G955" s="22"/>
      <c r="H955" s="22"/>
      <c r="I955" s="22"/>
    </row>
    <row r="956" customFormat="false" ht="33" hidden="false" customHeight="true" outlineLevel="0" collapsed="false">
      <c r="A956" s="274"/>
      <c r="B956" s="22"/>
      <c r="D956" s="53"/>
      <c r="E956" s="22"/>
      <c r="F956" s="22"/>
      <c r="G956" s="22"/>
      <c r="H956" s="22"/>
      <c r="I956" s="22"/>
    </row>
    <row r="957" customFormat="false" ht="33" hidden="false" customHeight="true" outlineLevel="0" collapsed="false">
      <c r="A957" s="274"/>
      <c r="B957" s="22"/>
      <c r="D957" s="53"/>
      <c r="E957" s="22"/>
      <c r="F957" s="22"/>
      <c r="G957" s="22"/>
      <c r="H957" s="22"/>
      <c r="I957" s="22"/>
    </row>
    <row r="958" customFormat="false" ht="33" hidden="false" customHeight="true" outlineLevel="0" collapsed="false">
      <c r="A958" s="274"/>
      <c r="B958" s="22"/>
      <c r="D958" s="53"/>
      <c r="E958" s="22"/>
      <c r="F958" s="22"/>
      <c r="G958" s="22"/>
      <c r="H958" s="22"/>
      <c r="I958" s="22"/>
    </row>
    <row r="959" customFormat="false" ht="33" hidden="false" customHeight="true" outlineLevel="0" collapsed="false">
      <c r="A959" s="274"/>
      <c r="B959" s="22"/>
      <c r="D959" s="53"/>
      <c r="E959" s="22"/>
      <c r="F959" s="22"/>
      <c r="G959" s="22"/>
      <c r="H959" s="22"/>
      <c r="I959" s="22"/>
    </row>
    <row r="960" customFormat="false" ht="33" hidden="false" customHeight="true" outlineLevel="0" collapsed="false">
      <c r="A960" s="274"/>
      <c r="B960" s="22"/>
      <c r="D960" s="53"/>
      <c r="E960" s="22"/>
      <c r="F960" s="22"/>
      <c r="G960" s="22"/>
      <c r="H960" s="22"/>
      <c r="I960" s="22"/>
    </row>
    <row r="1048576" customFormat="false" ht="12.8" hidden="false" customHeight="false" outlineLevel="0" collapsed="false"/>
  </sheetData>
  <mergeCells count="88">
    <mergeCell ref="A1:G1"/>
    <mergeCell ref="A2:D2"/>
    <mergeCell ref="A3:D3"/>
    <mergeCell ref="A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53:G53"/>
    <mergeCell ref="E54:G54"/>
    <mergeCell ref="E55:G55"/>
    <mergeCell ref="E56:G56"/>
    <mergeCell ref="E57:G57"/>
    <mergeCell ref="E58:G58"/>
    <mergeCell ref="E59:G59"/>
    <mergeCell ref="E60:G60"/>
    <mergeCell ref="E61:G61"/>
    <mergeCell ref="E62:G62"/>
    <mergeCell ref="E63:G63"/>
    <mergeCell ref="E64:G64"/>
    <mergeCell ref="E65:G65"/>
    <mergeCell ref="E66:G66"/>
    <mergeCell ref="E67:G67"/>
    <mergeCell ref="E68:G68"/>
    <mergeCell ref="E69:G69"/>
    <mergeCell ref="E70:G70"/>
    <mergeCell ref="E71:G71"/>
    <mergeCell ref="E72:G72"/>
    <mergeCell ref="E73:G73"/>
    <mergeCell ref="E74:G74"/>
    <mergeCell ref="E75:G75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E85:G85"/>
    <mergeCell ref="E86:G86"/>
    <mergeCell ref="E87:G87"/>
    <mergeCell ref="E88:G88"/>
    <mergeCell ref="E89:G89"/>
    <mergeCell ref="E90:G90"/>
    <mergeCell ref="E91:G91"/>
    <mergeCell ref="E92:G92"/>
  </mergeCells>
  <printOptions headings="false" gridLines="false" gridLinesSet="true" horizontalCentered="false" verticalCentered="false"/>
  <pageMargins left="0.7875" right="0.590277777777778" top="0.590277777777778" bottom="0.590277777777778" header="0.511811023622047" footer="0.511811023622047"/>
  <pageSetup paperSize="9" scale="100" fitToWidth="1" fitToHeight="4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4" activeCellId="0" sqref="A44"/>
    </sheetView>
  </sheetViews>
  <sheetFormatPr defaultColWidth="10.484375" defaultRowHeight="12.8" zeroHeight="false" outlineLevelRow="0" outlineLevelCol="0"/>
  <cols>
    <col collapsed="false" customWidth="true" hidden="false" outlineLevel="0" max="1" min="1" style="3" width="43.38"/>
    <col collapsed="false" customWidth="true" hidden="false" outlineLevel="0" max="4" min="2" style="3" width="11.66"/>
    <col collapsed="false" customWidth="true" hidden="false" outlineLevel="0" max="5" min="5" style="3" width="19.72"/>
  </cols>
  <sheetData>
    <row r="1" customFormat="false" ht="108.2" hidden="false" customHeight="true" outlineLevel="0" collapsed="false">
      <c r="A1" s="275"/>
      <c r="B1" s="275"/>
      <c r="C1" s="275"/>
      <c r="D1" s="275"/>
      <c r="E1" s="275"/>
      <c r="F1" s="276"/>
      <c r="G1" s="276"/>
    </row>
    <row r="2" customFormat="false" ht="17" hidden="false" customHeight="false" outlineLevel="0" collapsed="false">
      <c r="A2" s="277" t="s">
        <v>263</v>
      </c>
      <c r="B2" s="277"/>
      <c r="C2" s="277"/>
      <c r="D2" s="277"/>
      <c r="E2" s="277"/>
      <c r="F2" s="276"/>
      <c r="G2" s="276"/>
    </row>
    <row r="3" customFormat="false" ht="17" hidden="false" customHeight="false" outlineLevel="0" collapsed="false">
      <c r="A3" s="278" t="s">
        <v>264</v>
      </c>
      <c r="B3" s="278"/>
      <c r="C3" s="278"/>
      <c r="D3" s="278"/>
      <c r="E3" s="278"/>
      <c r="F3" s="276"/>
      <c r="G3" s="276"/>
    </row>
    <row r="4" customFormat="false" ht="17" hidden="false" customHeight="false" outlineLevel="0" collapsed="false">
      <c r="A4" s="279" t="s">
        <v>265</v>
      </c>
      <c r="B4" s="280" t="s">
        <v>266</v>
      </c>
      <c r="C4" s="280"/>
      <c r="D4" s="280"/>
      <c r="E4" s="281" t="s">
        <v>267</v>
      </c>
      <c r="F4" s="276"/>
      <c r="G4" s="276"/>
    </row>
    <row r="5" customFormat="false" ht="17" hidden="false" customHeight="false" outlineLevel="0" collapsed="false">
      <c r="A5" s="279"/>
      <c r="B5" s="282" t="s">
        <v>268</v>
      </c>
      <c r="C5" s="282" t="s">
        <v>269</v>
      </c>
      <c r="D5" s="282" t="s">
        <v>270</v>
      </c>
      <c r="E5" s="281"/>
      <c r="F5" s="276"/>
      <c r="G5" s="276"/>
    </row>
    <row r="6" customFormat="false" ht="17" hidden="false" customHeight="false" outlineLevel="0" collapsed="false">
      <c r="A6" s="283" t="s">
        <v>271</v>
      </c>
      <c r="B6" s="284" t="n">
        <v>2.97</v>
      </c>
      <c r="C6" s="284" t="n">
        <v>5.08</v>
      </c>
      <c r="D6" s="284" t="n">
        <v>6.27</v>
      </c>
      <c r="E6" s="284" t="n">
        <v>5.08</v>
      </c>
      <c r="F6" s="285"/>
      <c r="G6" s="285"/>
    </row>
    <row r="7" customFormat="false" ht="17" hidden="false" customHeight="false" outlineLevel="0" collapsed="false">
      <c r="A7" s="283" t="s">
        <v>272</v>
      </c>
      <c r="B7" s="284" t="n">
        <v>0.86</v>
      </c>
      <c r="C7" s="284" t="n">
        <v>1.33</v>
      </c>
      <c r="D7" s="284" t="n">
        <v>1.71</v>
      </c>
      <c r="E7" s="284" t="n">
        <v>1.33</v>
      </c>
      <c r="F7" s="285"/>
      <c r="G7" s="285" t="s">
        <v>273</v>
      </c>
    </row>
    <row r="8" customFormat="false" ht="17" hidden="false" customHeight="false" outlineLevel="0" collapsed="false">
      <c r="A8" s="286" t="s">
        <v>274</v>
      </c>
      <c r="B8" s="284" t="s">
        <v>275</v>
      </c>
      <c r="C8" s="284" t="n">
        <v>15</v>
      </c>
      <c r="D8" s="284" t="s">
        <v>275</v>
      </c>
      <c r="E8" s="284" t="n">
        <v>1.12</v>
      </c>
      <c r="F8" s="285"/>
      <c r="G8" s="285"/>
    </row>
    <row r="9" customFormat="false" ht="17" hidden="false" customHeight="false" outlineLevel="0" collapsed="false">
      <c r="A9" s="283" t="s">
        <v>276</v>
      </c>
      <c r="B9" s="284" t="n">
        <v>7.78</v>
      </c>
      <c r="C9" s="284" t="n">
        <v>10.85</v>
      </c>
      <c r="D9" s="284" t="n">
        <v>13.55</v>
      </c>
      <c r="E9" s="284" t="n">
        <v>10</v>
      </c>
      <c r="F9" s="285"/>
      <c r="G9" s="285"/>
    </row>
    <row r="10" customFormat="false" ht="17" hidden="false" customHeight="false" outlineLevel="0" collapsed="false">
      <c r="A10" s="283" t="s">
        <v>277</v>
      </c>
      <c r="B10" s="287" t="s">
        <v>278</v>
      </c>
      <c r="C10" s="287"/>
      <c r="D10" s="287"/>
      <c r="E10" s="284" t="n">
        <v>5.65</v>
      </c>
      <c r="F10" s="285"/>
      <c r="G10" s="285"/>
    </row>
    <row r="11" customFormat="false" ht="15.8" hidden="false" customHeight="false" outlineLevel="0" collapsed="false">
      <c r="A11" s="285"/>
      <c r="B11" s="285"/>
      <c r="C11" s="285"/>
      <c r="D11" s="285"/>
      <c r="E11" s="288"/>
      <c r="F11" s="285"/>
      <c r="G11" s="285"/>
    </row>
    <row r="12" customFormat="false" ht="27.65" hidden="false" customHeight="false" outlineLevel="0" collapsed="false">
      <c r="A12" s="289" t="s">
        <v>279</v>
      </c>
      <c r="B12" s="282" t="s">
        <v>268</v>
      </c>
      <c r="C12" s="282" t="s">
        <v>269</v>
      </c>
      <c r="D12" s="282" t="s">
        <v>270</v>
      </c>
      <c r="E12" s="282" t="s">
        <v>280</v>
      </c>
      <c r="F12" s="285"/>
      <c r="G12" s="285"/>
    </row>
    <row r="13" customFormat="false" ht="25.15" hidden="false" customHeight="true" outlineLevel="0" collapsed="false">
      <c r="A13" s="290" t="s">
        <v>281</v>
      </c>
      <c r="B13" s="291" t="n">
        <v>21.43</v>
      </c>
      <c r="C13" s="291" t="n">
        <v>27.17</v>
      </c>
      <c r="D13" s="291" t="n">
        <v>33.62</v>
      </c>
      <c r="E13" s="292" t="n">
        <v>25.44</v>
      </c>
      <c r="F13" s="293"/>
      <c r="G13" s="293"/>
    </row>
    <row r="14" customFormat="false" ht="13.8" hidden="false" customHeight="false" outlineLevel="0" collapsed="false">
      <c r="A14" s="285"/>
      <c r="B14" s="285"/>
      <c r="C14" s="285"/>
      <c r="D14" s="285"/>
      <c r="E14" s="288"/>
      <c r="G14" s="294" t="s">
        <v>282</v>
      </c>
      <c r="H14" s="285" t="n">
        <v>15</v>
      </c>
    </row>
    <row r="15" customFormat="false" ht="15" hidden="false" customHeight="false" outlineLevel="0" collapsed="false">
      <c r="A15" s="295" t="s">
        <v>283</v>
      </c>
      <c r="B15" s="295"/>
      <c r="C15" s="295"/>
      <c r="D15" s="295"/>
      <c r="E15" s="296" t="n">
        <v>25.44</v>
      </c>
      <c r="G15" s="294" t="s">
        <v>284</v>
      </c>
      <c r="H15" s="285" t="n">
        <f aca="false">(((1+(H14/100))^(20/252))-1)*100</f>
        <v>1.11539643865701</v>
      </c>
    </row>
    <row r="16" customFormat="false" ht="13.8" hidden="false" customHeight="false" outlineLevel="0" collapsed="false">
      <c r="A16" s="285"/>
      <c r="B16" s="285"/>
      <c r="C16" s="285"/>
      <c r="D16" s="285"/>
      <c r="E16" s="288"/>
    </row>
    <row r="17" customFormat="false" ht="14.65" hidden="false" customHeight="false" outlineLevel="0" collapsed="false">
      <c r="A17" s="297" t="s">
        <v>285</v>
      </c>
      <c r="B17" s="297"/>
      <c r="C17" s="297"/>
      <c r="D17" s="297"/>
      <c r="E17" s="297"/>
      <c r="F17" s="285"/>
      <c r="G17" s="285"/>
    </row>
    <row r="18" customFormat="false" ht="13.8" hidden="false" customHeight="false" outlineLevel="0" collapsed="false">
      <c r="A18" s="298" t="s">
        <v>286</v>
      </c>
      <c r="B18" s="298"/>
      <c r="C18" s="298"/>
      <c r="D18" s="298"/>
      <c r="E18" s="298"/>
      <c r="F18" s="299"/>
      <c r="G18" s="299"/>
    </row>
    <row r="19" customFormat="false" ht="25.15" hidden="false" customHeight="false" outlineLevel="0" collapsed="false">
      <c r="A19" s="300" t="s">
        <v>287</v>
      </c>
      <c r="B19" s="300"/>
      <c r="C19" s="300"/>
      <c r="D19" s="300"/>
      <c r="E19" s="300"/>
      <c r="F19" s="285"/>
      <c r="G19" s="285"/>
    </row>
    <row r="20" customFormat="false" ht="15.8" hidden="false" customHeight="false" outlineLevel="0" collapsed="false">
      <c r="A20" s="285"/>
      <c r="B20" s="285"/>
      <c r="C20" s="285"/>
      <c r="D20" s="285"/>
      <c r="E20" s="288"/>
      <c r="F20" s="285"/>
      <c r="G20" s="285"/>
    </row>
    <row r="21" customFormat="false" ht="14.65" hidden="false" customHeight="false" outlineLevel="0" collapsed="false">
      <c r="A21" s="301" t="s">
        <v>288</v>
      </c>
      <c r="B21" s="301"/>
      <c r="C21" s="301"/>
      <c r="D21" s="301"/>
      <c r="E21" s="301"/>
      <c r="F21" s="285"/>
      <c r="G21" s="285"/>
    </row>
    <row r="22" customFormat="false" ht="18.15" hidden="false" customHeight="false" outlineLevel="0" collapsed="false">
      <c r="A22" s="302" t="s">
        <v>289</v>
      </c>
      <c r="B22" s="302"/>
      <c r="C22" s="302"/>
      <c r="D22" s="302"/>
      <c r="E22" s="302"/>
      <c r="F22" s="285"/>
      <c r="G22" s="285"/>
    </row>
    <row r="23" customFormat="false" ht="15.8" hidden="false" customHeight="false" outlineLevel="0" collapsed="false">
      <c r="A23" s="285"/>
      <c r="B23" s="285"/>
      <c r="C23" s="285"/>
      <c r="D23" s="285"/>
      <c r="E23" s="288"/>
      <c r="F23" s="285"/>
      <c r="G23" s="285"/>
    </row>
    <row r="24" customFormat="false" ht="14.65" hidden="false" customHeight="false" outlineLevel="0" collapsed="false">
      <c r="A24" s="301" t="s">
        <v>290</v>
      </c>
      <c r="B24" s="301"/>
      <c r="C24" s="301"/>
      <c r="D24" s="301"/>
      <c r="E24" s="301"/>
      <c r="F24" s="285"/>
      <c r="G24" s="285"/>
    </row>
    <row r="25" customFormat="false" ht="14.65" hidden="false" customHeight="false" outlineLevel="0" collapsed="false">
      <c r="A25" s="303" t="s">
        <v>291</v>
      </c>
      <c r="B25" s="303"/>
      <c r="C25" s="303"/>
      <c r="D25" s="303"/>
      <c r="E25" s="303"/>
      <c r="F25" s="285"/>
      <c r="G25" s="285"/>
    </row>
    <row r="26" customFormat="false" ht="14.65" hidden="false" customHeight="false" outlineLevel="0" collapsed="false">
      <c r="A26" s="303" t="s">
        <v>292</v>
      </c>
      <c r="B26" s="303"/>
      <c r="C26" s="303"/>
      <c r="D26" s="303"/>
      <c r="E26" s="303"/>
      <c r="F26" s="285"/>
      <c r="G26" s="285"/>
    </row>
    <row r="27" customFormat="false" ht="14.65" hidden="false" customHeight="false" outlineLevel="0" collapsed="false">
      <c r="A27" s="303" t="s">
        <v>293</v>
      </c>
      <c r="B27" s="303"/>
      <c r="C27" s="303"/>
      <c r="D27" s="303"/>
      <c r="E27" s="303"/>
      <c r="F27" s="285"/>
      <c r="G27" s="285"/>
    </row>
    <row r="28" customFormat="false" ht="14.65" hidden="false" customHeight="false" outlineLevel="0" collapsed="false">
      <c r="A28" s="304" t="s">
        <v>294</v>
      </c>
      <c r="B28" s="304"/>
      <c r="C28" s="304"/>
      <c r="D28" s="304"/>
      <c r="E28" s="304"/>
      <c r="F28" s="285"/>
      <c r="G28" s="285"/>
    </row>
    <row r="29" customFormat="false" ht="15.8" hidden="false" customHeight="false" outlineLevel="0" collapsed="false">
      <c r="A29" s="285"/>
      <c r="B29" s="285"/>
      <c r="C29" s="285"/>
      <c r="D29" s="285"/>
      <c r="E29" s="288"/>
      <c r="F29" s="285"/>
      <c r="G29" s="285"/>
    </row>
    <row r="30" customFormat="false" ht="14.65" hidden="false" customHeight="false" outlineLevel="0" collapsed="false">
      <c r="A30" s="305" t="s">
        <v>295</v>
      </c>
      <c r="B30" s="305"/>
      <c r="C30" s="305"/>
      <c r="D30" s="306" t="s">
        <v>296</v>
      </c>
      <c r="E30" s="306"/>
      <c r="F30" s="285"/>
      <c r="G30" s="285"/>
    </row>
    <row r="31" customFormat="false" ht="14.65" hidden="false" customHeight="false" outlineLevel="0" collapsed="false">
      <c r="A31" s="307" t="s">
        <v>297</v>
      </c>
      <c r="B31" s="307"/>
      <c r="C31" s="307"/>
      <c r="D31" s="308" t="s">
        <v>298</v>
      </c>
      <c r="E31" s="308" t="n">
        <v>15</v>
      </c>
      <c r="F31" s="285"/>
      <c r="G31" s="285"/>
    </row>
    <row r="32" customFormat="false" ht="14.65" hidden="false" customHeight="false" outlineLevel="0" collapsed="false">
      <c r="A32" s="309" t="s">
        <v>299</v>
      </c>
      <c r="B32" s="309"/>
      <c r="C32" s="309"/>
      <c r="D32" s="308" t="s">
        <v>300</v>
      </c>
      <c r="E32" s="308" t="n">
        <v>20</v>
      </c>
      <c r="F32" s="285"/>
      <c r="G32" s="285"/>
    </row>
    <row r="33" customFormat="false" ht="44.5" hidden="false" customHeight="true" outlineLevel="0" collapsed="false">
      <c r="A33" s="310" t="s">
        <v>301</v>
      </c>
      <c r="B33" s="310"/>
      <c r="C33" s="310"/>
      <c r="D33" s="311" t="s">
        <v>302</v>
      </c>
      <c r="E33" s="311" t="n">
        <f aca="false">(((1+(E31/100))^(20/252))-1)*100</f>
        <v>1.11539643865701</v>
      </c>
      <c r="F33" s="285"/>
      <c r="G33" s="285"/>
    </row>
    <row r="34" customFormat="false" ht="15.8" hidden="false" customHeight="false" outlineLevel="0" collapsed="false">
      <c r="A34" s="285"/>
      <c r="B34" s="285"/>
      <c r="C34" s="285"/>
      <c r="D34" s="285"/>
      <c r="E34" s="288"/>
      <c r="F34" s="285"/>
      <c r="G34" s="285"/>
    </row>
    <row r="35" customFormat="false" ht="24.05" hidden="false" customHeight="true" outlineLevel="0" collapsed="false">
      <c r="A35" s="311" t="s">
        <v>303</v>
      </c>
      <c r="B35" s="311"/>
      <c r="C35" s="311"/>
      <c r="D35" s="311"/>
      <c r="E35" s="311"/>
      <c r="F35" s="285"/>
      <c r="G35" s="285"/>
    </row>
    <row r="36" customFormat="false" ht="15.8" hidden="false" customHeight="false" outlineLevel="0" collapsed="false">
      <c r="A36" s="312"/>
      <c r="B36" s="312"/>
      <c r="C36" s="312"/>
      <c r="D36" s="312"/>
      <c r="E36" s="313"/>
      <c r="F36" s="285"/>
      <c r="G36" s="285"/>
    </row>
    <row r="37" customFormat="false" ht="35.85" hidden="false" customHeight="true" outlineLevel="0" collapsed="false">
      <c r="A37" s="311" t="s">
        <v>304</v>
      </c>
      <c r="B37" s="311"/>
      <c r="C37" s="311"/>
      <c r="D37" s="311"/>
      <c r="E37" s="311"/>
      <c r="F37" s="285"/>
      <c r="G37" s="285"/>
    </row>
    <row r="38" customFormat="false" ht="15.8" hidden="false" customHeight="false" outlineLevel="0" collapsed="false">
      <c r="A38" s="312"/>
      <c r="B38" s="312"/>
      <c r="C38" s="312"/>
      <c r="D38" s="312"/>
      <c r="E38" s="313"/>
      <c r="F38" s="285"/>
      <c r="G38" s="285"/>
    </row>
    <row r="39" customFormat="false" ht="25.15" hidden="false" customHeight="true" outlineLevel="0" collapsed="false">
      <c r="A39" s="311" t="s">
        <v>305</v>
      </c>
      <c r="B39" s="311"/>
      <c r="C39" s="311"/>
      <c r="D39" s="311"/>
      <c r="E39" s="311"/>
      <c r="F39" s="285"/>
      <c r="G39" s="285"/>
    </row>
    <row r="40" customFormat="false" ht="13.8" hidden="false" customHeight="false" outlineLevel="0" collapsed="false">
      <c r="A40" s="285"/>
      <c r="B40" s="285"/>
      <c r="C40" s="285"/>
      <c r="D40" s="285"/>
      <c r="E40" s="285"/>
      <c r="F40" s="285"/>
      <c r="G40" s="285"/>
    </row>
    <row r="41" customFormat="false" ht="13.8" hidden="false" customHeight="false" outlineLevel="0" collapsed="false">
      <c r="A41" s="285"/>
      <c r="B41" s="285"/>
      <c r="C41" s="314" t="str">
        <f aca="false">Orçamento!O26</f>
        <v>Santa Cruz do Sul, 10 de novembro de 2025.</v>
      </c>
      <c r="D41" s="314"/>
      <c r="E41" s="314"/>
      <c r="F41" s="285"/>
      <c r="G41" s="285"/>
    </row>
    <row r="42" customFormat="false" ht="13.8" hidden="false" customHeight="false" outlineLevel="0" collapsed="false"/>
    <row r="43" customFormat="false" ht="26.85" hidden="false" customHeight="true" outlineLevel="0" collapsed="false"/>
    <row r="44" customFormat="false" ht="26.85" hidden="false" customHeight="true" outlineLevel="0" collapsed="false">
      <c r="A44" s="285"/>
      <c r="B44" s="285"/>
      <c r="C44" s="285"/>
      <c r="D44" s="285"/>
      <c r="E44" s="285"/>
      <c r="F44" s="285"/>
      <c r="G44" s="285"/>
    </row>
    <row r="45" customFormat="false" ht="13.8" hidden="false" customHeight="false" outlineLevel="0" collapsed="false"/>
    <row r="46" customFormat="false" ht="13.8" hidden="false" customHeight="false" outlineLevel="0" collapsed="false">
      <c r="A46" s="315" t="s">
        <v>60</v>
      </c>
      <c r="B46" s="316"/>
      <c r="C46" s="317" t="s">
        <v>61</v>
      </c>
      <c r="D46" s="317"/>
      <c r="E46" s="317"/>
      <c r="F46" s="285"/>
      <c r="G46" s="285"/>
    </row>
    <row r="47" customFormat="false" ht="13.8" hidden="false" customHeight="false" outlineLevel="0" collapsed="false">
      <c r="A47" s="318" t="s">
        <v>62</v>
      </c>
      <c r="B47" s="319"/>
      <c r="C47" s="320" t="s">
        <v>63</v>
      </c>
      <c r="D47" s="320"/>
      <c r="E47" s="320"/>
      <c r="F47" s="285"/>
      <c r="G47" s="285"/>
    </row>
    <row r="48" customFormat="false" ht="13.8" hidden="false" customHeight="false" outlineLevel="0" collapsed="false">
      <c r="C48" s="320" t="s">
        <v>65</v>
      </c>
      <c r="D48" s="320"/>
      <c r="E48" s="320"/>
    </row>
    <row r="49" customFormat="false" ht="13.8" hidden="false" customHeight="false" outlineLevel="0" collapsed="false">
      <c r="C49" s="285"/>
      <c r="D49" s="285"/>
      <c r="E49" s="285"/>
    </row>
  </sheetData>
  <mergeCells count="30">
    <mergeCell ref="A1:E1"/>
    <mergeCell ref="A2:E2"/>
    <mergeCell ref="A3:E3"/>
    <mergeCell ref="A4:A5"/>
    <mergeCell ref="B4:D4"/>
    <mergeCell ref="E4:E5"/>
    <mergeCell ref="B10:D10"/>
    <mergeCell ref="A15:D15"/>
    <mergeCell ref="A17:E17"/>
    <mergeCell ref="A18:E18"/>
    <mergeCell ref="A19:E19"/>
    <mergeCell ref="A21:E21"/>
    <mergeCell ref="A22:E22"/>
    <mergeCell ref="A24:E24"/>
    <mergeCell ref="A25:E25"/>
    <mergeCell ref="A26:E26"/>
    <mergeCell ref="A27:E27"/>
    <mergeCell ref="A28:E28"/>
    <mergeCell ref="A30:C30"/>
    <mergeCell ref="D30:E30"/>
    <mergeCell ref="A31:C31"/>
    <mergeCell ref="A32:C32"/>
    <mergeCell ref="A33:C33"/>
    <mergeCell ref="A35:E35"/>
    <mergeCell ref="A37:E37"/>
    <mergeCell ref="A39:E39"/>
    <mergeCell ref="C41:E41"/>
    <mergeCell ref="C46:E46"/>
    <mergeCell ref="C47:E47"/>
    <mergeCell ref="C48:E48"/>
  </mergeCells>
  <printOptions headings="false" gridLines="false" gridLinesSet="true" horizontalCentered="false" verticalCentered="false"/>
  <pageMargins left="0.984027777777778" right="0.590277777777778" top="0.659027777777778" bottom="0.855555555555556" header="0.39375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C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O1" activeCellId="0" sqref="O1"/>
    </sheetView>
  </sheetViews>
  <sheetFormatPr defaultColWidth="8.00390625" defaultRowHeight="13.8" zeroHeight="false" outlineLevelRow="0" outlineLevelCol="0"/>
  <cols>
    <col collapsed="false" customWidth="true" hidden="false" outlineLevel="0" max="1" min="1" style="3" width="30.12"/>
    <col collapsed="false" customWidth="true" hidden="false" outlineLevel="0" max="2" min="2" style="3" width="12.85"/>
    <col collapsed="false" customWidth="true" hidden="false" outlineLevel="0" max="3" min="3" style="3" width="14.59"/>
    <col collapsed="false" customWidth="true" hidden="false" outlineLevel="0" max="4" min="4" style="3" width="8.14"/>
    <col collapsed="false" customWidth="true" hidden="false" outlineLevel="0" max="5" min="5" style="3" width="14.59"/>
    <col collapsed="false" customWidth="true" hidden="false" outlineLevel="0" max="6" min="6" style="3" width="8.14"/>
    <col collapsed="false" customWidth="true" hidden="false" outlineLevel="0" max="7" min="7" style="3" width="14.59"/>
    <col collapsed="false" customWidth="true" hidden="false" outlineLevel="0" max="8" min="8" style="3" width="8.14"/>
    <col collapsed="false" customWidth="true" hidden="false" outlineLevel="0" max="9" min="9" style="3" width="14.59"/>
    <col collapsed="false" customWidth="true" hidden="false" outlineLevel="0" max="10" min="10" style="3" width="8.14"/>
    <col collapsed="false" customWidth="true" hidden="false" outlineLevel="0" max="11" min="11" style="3" width="14.59"/>
    <col collapsed="false" customWidth="true" hidden="false" outlineLevel="0" max="12" min="12" style="3" width="8.14"/>
    <col collapsed="false" customWidth="true" hidden="false" outlineLevel="0" max="13" min="13" style="3" width="15.47"/>
    <col collapsed="false" customWidth="true" hidden="false" outlineLevel="0" max="14" min="14" style="3" width="8.48"/>
    <col collapsed="false" customWidth="true" hidden="false" outlineLevel="0" max="15" min="15" style="3" width="13.7"/>
    <col collapsed="false" customWidth="true" hidden="false" outlineLevel="0" max="16" min="16" style="3" width="16.99"/>
    <col collapsed="false" customWidth="true" hidden="false" outlineLevel="0" max="17" min="17" style="3" width="7.83"/>
    <col collapsed="false" customWidth="true" hidden="false" outlineLevel="0" max="18" min="18" style="3" width="11.6"/>
    <col collapsed="false" customWidth="true" hidden="false" outlineLevel="0" max="19" min="19" style="3" width="7.83"/>
    <col collapsed="false" customWidth="true" hidden="false" outlineLevel="0" max="20" min="20" style="3" width="12.79"/>
    <col collapsed="false" customWidth="true" hidden="false" outlineLevel="0" max="21" min="21" style="3" width="7.83"/>
    <col collapsed="false" customWidth="true" hidden="false" outlineLevel="0" max="22" min="22" style="3" width="12.79"/>
    <col collapsed="false" customWidth="true" hidden="false" outlineLevel="0" max="23" min="23" style="3" width="7.83"/>
    <col collapsed="false" customWidth="true" hidden="false" outlineLevel="0" max="24" min="24" style="3" width="12.79"/>
    <col collapsed="false" customWidth="true" hidden="false" outlineLevel="0" max="25" min="25" style="3" width="7.83"/>
    <col collapsed="false" customWidth="true" hidden="false" outlineLevel="0" max="26" min="26" style="3" width="12.79"/>
    <col collapsed="false" customWidth="true" hidden="false" outlineLevel="0" max="27" min="27" style="3" width="7.83"/>
    <col collapsed="false" customWidth="true" hidden="false" outlineLevel="0" max="28" min="28" style="3" width="12.79"/>
    <col collapsed="false" customWidth="true" hidden="false" outlineLevel="0" max="29" min="29" style="3" width="7.73"/>
  </cols>
  <sheetData>
    <row r="1" customFormat="false" ht="110.4" hidden="false" customHeight="true" outlineLevel="0" collapsed="false">
      <c r="A1" s="321"/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</row>
    <row r="2" customFormat="false" ht="15" hidden="false" customHeight="false" outlineLevel="0" collapsed="false">
      <c r="A2" s="322" t="s">
        <v>306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</row>
    <row r="4" customFormat="false" ht="15" hidden="false" customHeight="true" outlineLevel="0" collapsed="false">
      <c r="A4" s="324" t="s">
        <v>9</v>
      </c>
      <c r="B4" s="325" t="s">
        <v>307</v>
      </c>
      <c r="C4" s="326" t="s">
        <v>308</v>
      </c>
      <c r="D4" s="326"/>
      <c r="E4" s="326" t="s">
        <v>309</v>
      </c>
      <c r="F4" s="326"/>
      <c r="G4" s="326" t="s">
        <v>310</v>
      </c>
      <c r="H4" s="326"/>
      <c r="I4" s="326" t="s">
        <v>311</v>
      </c>
      <c r="J4" s="326"/>
      <c r="K4" s="326" t="s">
        <v>312</v>
      </c>
      <c r="L4" s="326"/>
      <c r="M4" s="326" t="s">
        <v>313</v>
      </c>
      <c r="N4" s="326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</row>
    <row r="5" customFormat="false" ht="13.8" hidden="false" customHeight="false" outlineLevel="0" collapsed="false">
      <c r="A5" s="324"/>
      <c r="B5" s="327" t="s">
        <v>314</v>
      </c>
      <c r="C5" s="328" t="s">
        <v>315</v>
      </c>
      <c r="D5" s="329" t="s">
        <v>316</v>
      </c>
      <c r="E5" s="330" t="s">
        <v>315</v>
      </c>
      <c r="F5" s="329" t="s">
        <v>316</v>
      </c>
      <c r="G5" s="330" t="s">
        <v>315</v>
      </c>
      <c r="H5" s="329" t="s">
        <v>316</v>
      </c>
      <c r="I5" s="330" t="s">
        <v>315</v>
      </c>
      <c r="J5" s="329" t="s">
        <v>316</v>
      </c>
      <c r="K5" s="330" t="s">
        <v>315</v>
      </c>
      <c r="L5" s="329" t="s">
        <v>316</v>
      </c>
      <c r="M5" s="330" t="s">
        <v>315</v>
      </c>
      <c r="N5" s="329" t="s">
        <v>316</v>
      </c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r="6" customFormat="false" ht="39" hidden="false" customHeight="true" outlineLevel="0" collapsed="false">
      <c r="A6" s="331" t="str">
        <f aca="false">Orçamento!B7</f>
        <v>Serviço de poda em altura, com transporte de resíduos</v>
      </c>
      <c r="B6" s="332" t="n">
        <f aca="false">Orçamento!S12</f>
        <v>1151325.00003625</v>
      </c>
      <c r="C6" s="333" t="n">
        <f aca="false">($B$6*D6)</f>
        <v>95905.3725030196</v>
      </c>
      <c r="D6" s="334" t="n">
        <v>0.0833</v>
      </c>
      <c r="E6" s="333" t="n">
        <f aca="false">($B$6*F6)</f>
        <v>95905.3725030196</v>
      </c>
      <c r="F6" s="334" t="n">
        <v>0.0833</v>
      </c>
      <c r="G6" s="333" t="n">
        <f aca="false">($B$6*H6)</f>
        <v>95905.3725030196</v>
      </c>
      <c r="H6" s="334" t="n">
        <v>0.0833</v>
      </c>
      <c r="I6" s="333" t="n">
        <f aca="false">($B$6*J6)</f>
        <v>95905.3725030196</v>
      </c>
      <c r="J6" s="334" t="n">
        <v>0.0833</v>
      </c>
      <c r="K6" s="333" t="n">
        <f aca="false">($B$6*L6)</f>
        <v>95905.3725030196</v>
      </c>
      <c r="L6" s="334" t="n">
        <v>0.0833</v>
      </c>
      <c r="M6" s="333" t="n">
        <f aca="false">($B$6*N6)</f>
        <v>95905.3725030196</v>
      </c>
      <c r="N6" s="334" t="n">
        <v>0.0833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r="7" customFormat="false" ht="39" hidden="false" customHeight="true" outlineLevel="0" collapsed="false">
      <c r="A7" s="331" t="str">
        <f aca="false">Orçamento!B14</f>
        <v>Serviço de poda a partir do solo, com transporte de resíduos</v>
      </c>
      <c r="B7" s="332" t="n">
        <f aca="false">Orçamento!S19</f>
        <v>274083.00010168</v>
      </c>
      <c r="C7" s="333" t="n">
        <f aca="false">($B$7*D7)</f>
        <v>22831.1139084699</v>
      </c>
      <c r="D7" s="334" t="n">
        <v>0.0833</v>
      </c>
      <c r="E7" s="333" t="n">
        <f aca="false">($B$7*F7)</f>
        <v>22831.1139084699</v>
      </c>
      <c r="F7" s="334" t="n">
        <v>0.0833</v>
      </c>
      <c r="G7" s="333" t="n">
        <f aca="false">($B$7*H7)</f>
        <v>22831.1139084699</v>
      </c>
      <c r="H7" s="334" t="n">
        <v>0.0833</v>
      </c>
      <c r="I7" s="333" t="n">
        <f aca="false">($B$7*J7)</f>
        <v>22831.1139084699</v>
      </c>
      <c r="J7" s="334" t="n">
        <v>0.0833</v>
      </c>
      <c r="K7" s="333" t="n">
        <f aca="false">($B$7*L7)</f>
        <v>22831.1139084699</v>
      </c>
      <c r="L7" s="334" t="n">
        <v>0.0833</v>
      </c>
      <c r="M7" s="333" t="n">
        <f aca="false">($B$7*N7)</f>
        <v>22831.1139084699</v>
      </c>
      <c r="N7" s="334" t="n">
        <v>0.0833</v>
      </c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r="8" customFormat="false" ht="13.8" hidden="false" customHeight="false" outlineLevel="0" collapsed="false">
      <c r="A8" s="335" t="s">
        <v>317</v>
      </c>
      <c r="B8" s="336"/>
      <c r="C8" s="337" t="n">
        <f aca="false">SUM(C6:C7)</f>
        <v>118736.48641149</v>
      </c>
      <c r="D8" s="338" t="n">
        <f aca="false">C8/SUM($B$6:$B$7)</f>
        <v>0.0833</v>
      </c>
      <c r="E8" s="337" t="n">
        <f aca="false">SUM(E6:E7)</f>
        <v>118736.48641149</v>
      </c>
      <c r="F8" s="338" t="n">
        <f aca="false">E8/SUM($B$6:$B$7)</f>
        <v>0.0833</v>
      </c>
      <c r="G8" s="337" t="n">
        <f aca="false">SUM(G6:G7)</f>
        <v>118736.48641149</v>
      </c>
      <c r="H8" s="338" t="n">
        <f aca="false">G8/SUM($B$6:$B$7)</f>
        <v>0.0833</v>
      </c>
      <c r="I8" s="337" t="n">
        <f aca="false">SUM(I6:I7)</f>
        <v>118736.48641149</v>
      </c>
      <c r="J8" s="338" t="n">
        <f aca="false">I8/SUM($B$6:$B$7)</f>
        <v>0.0833</v>
      </c>
      <c r="K8" s="337" t="n">
        <f aca="false">SUM(K6:K7)</f>
        <v>118736.48641149</v>
      </c>
      <c r="L8" s="338" t="n">
        <f aca="false">K8/SUM($B$6:$B$7)</f>
        <v>0.0833</v>
      </c>
      <c r="M8" s="337" t="n">
        <f aca="false">SUM(M6:M7)</f>
        <v>118736.48641149</v>
      </c>
      <c r="N8" s="338" t="n">
        <f aca="false">M8/SUM($B$6:$B$7)</f>
        <v>0.0833</v>
      </c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r="9" customFormat="false" ht="13.8" hidden="false" customHeight="false" outlineLevel="0" collapsed="false">
      <c r="A9" s="339" t="s">
        <v>318</v>
      </c>
      <c r="B9" s="340"/>
      <c r="C9" s="341" t="n">
        <f aca="false">C8</f>
        <v>118736.48641149</v>
      </c>
      <c r="D9" s="342" t="n">
        <f aca="false">D8</f>
        <v>0.0833</v>
      </c>
      <c r="E9" s="341" t="n">
        <f aca="false">C9+E8</f>
        <v>237472.972822979</v>
      </c>
      <c r="F9" s="342" t="n">
        <f aca="false">D9+F8</f>
        <v>0.1666</v>
      </c>
      <c r="G9" s="341" t="n">
        <f aca="false">E9+G8</f>
        <v>356209.459234469</v>
      </c>
      <c r="H9" s="342" t="n">
        <f aca="false">F9+H8</f>
        <v>0.2499</v>
      </c>
      <c r="I9" s="341" t="n">
        <f aca="false">G9+I8</f>
        <v>474945.945645958</v>
      </c>
      <c r="J9" s="342" t="n">
        <f aca="false">H9+J8</f>
        <v>0.3332</v>
      </c>
      <c r="K9" s="341" t="n">
        <f aca="false">I9+K8</f>
        <v>593682.432057448</v>
      </c>
      <c r="L9" s="342" t="n">
        <f aca="false">J9+L8</f>
        <v>0.4165</v>
      </c>
      <c r="M9" s="341" t="n">
        <f aca="false">K9+M8</f>
        <v>712418.918468937</v>
      </c>
      <c r="N9" s="342" t="n">
        <f aca="false">L9+N8</f>
        <v>0.4998</v>
      </c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r="11" customFormat="false" ht="13.8" hidden="false" customHeight="true" outlineLevel="0" collapsed="false">
      <c r="A11" s="324" t="s">
        <v>9</v>
      </c>
      <c r="B11" s="324"/>
      <c r="C11" s="326" t="s">
        <v>319</v>
      </c>
      <c r="D11" s="326"/>
      <c r="E11" s="326" t="s">
        <v>320</v>
      </c>
      <c r="F11" s="326"/>
      <c r="G11" s="326" t="s">
        <v>321</v>
      </c>
      <c r="H11" s="326"/>
      <c r="I11" s="326" t="s">
        <v>322</v>
      </c>
      <c r="J11" s="326"/>
      <c r="K11" s="326" t="s">
        <v>323</v>
      </c>
      <c r="L11" s="326"/>
      <c r="M11" s="326" t="s">
        <v>324</v>
      </c>
      <c r="N11" s="326"/>
      <c r="O11" s="0"/>
      <c r="P11" s="0"/>
      <c r="Q11" s="0"/>
      <c r="AA11" s="343"/>
    </row>
    <row r="12" customFormat="false" ht="13.8" hidden="false" customHeight="false" outlineLevel="0" collapsed="false">
      <c r="A12" s="324"/>
      <c r="B12" s="324"/>
      <c r="C12" s="330" t="s">
        <v>315</v>
      </c>
      <c r="D12" s="329" t="s">
        <v>316</v>
      </c>
      <c r="E12" s="330" t="s">
        <v>315</v>
      </c>
      <c r="F12" s="329" t="s">
        <v>316</v>
      </c>
      <c r="G12" s="330" t="s">
        <v>315</v>
      </c>
      <c r="H12" s="329" t="s">
        <v>316</v>
      </c>
      <c r="I12" s="330" t="s">
        <v>315</v>
      </c>
      <c r="J12" s="329" t="s">
        <v>316</v>
      </c>
      <c r="K12" s="330" t="s">
        <v>315</v>
      </c>
      <c r="L12" s="329" t="s">
        <v>316</v>
      </c>
      <c r="M12" s="330" t="s">
        <v>315</v>
      </c>
      <c r="N12" s="329" t="s">
        <v>316</v>
      </c>
      <c r="O12" s="0"/>
      <c r="P12" s="0"/>
      <c r="Q12" s="0"/>
      <c r="AA12" s="343"/>
    </row>
    <row r="13" customFormat="false" ht="29.85" hidden="false" customHeight="true" outlineLevel="0" collapsed="false">
      <c r="A13" s="331" t="str">
        <f aca="false">Orçamento!B7</f>
        <v>Serviço de poda em altura, com transporte de resíduos</v>
      </c>
      <c r="B13" s="331"/>
      <c r="C13" s="333" t="n">
        <f aca="false">($B$6*D13)</f>
        <v>95905.3725030196</v>
      </c>
      <c r="D13" s="334" t="n">
        <v>0.0833</v>
      </c>
      <c r="E13" s="333" t="n">
        <f aca="false">($B$6*F13)</f>
        <v>95905.3725030196</v>
      </c>
      <c r="F13" s="334" t="n">
        <v>0.0833</v>
      </c>
      <c r="G13" s="333" t="n">
        <f aca="false">($B$6*H13)</f>
        <v>95905.3725030196</v>
      </c>
      <c r="H13" s="334" t="n">
        <v>0.0833</v>
      </c>
      <c r="I13" s="333" t="n">
        <f aca="false">($B$6*J13)</f>
        <v>95905.3725030196</v>
      </c>
      <c r="J13" s="334" t="n">
        <v>0.0833</v>
      </c>
      <c r="K13" s="333" t="n">
        <f aca="false">($B$6*L13)</f>
        <v>95905.3725030196</v>
      </c>
      <c r="L13" s="334" t="n">
        <v>0.0833</v>
      </c>
      <c r="M13" s="333" t="n">
        <f aca="false">($B$6*N13)</f>
        <v>96365.9025030341</v>
      </c>
      <c r="N13" s="334" t="n">
        <v>0.0837</v>
      </c>
      <c r="O13" s="0"/>
      <c r="P13" s="0"/>
      <c r="Q13" s="0"/>
      <c r="AA13" s="343"/>
    </row>
    <row r="14" customFormat="false" ht="29.85" hidden="false" customHeight="true" outlineLevel="0" collapsed="false">
      <c r="A14" s="331" t="str">
        <f aca="false">Orçamento!B14</f>
        <v>Serviço de poda a partir do solo, com transporte de resíduos</v>
      </c>
      <c r="B14" s="331"/>
      <c r="C14" s="333" t="n">
        <f aca="false">($B$7*D14)</f>
        <v>22831.1139084699</v>
      </c>
      <c r="D14" s="334" t="n">
        <v>0.0833</v>
      </c>
      <c r="E14" s="333" t="n">
        <f aca="false">($B$7*F14)</f>
        <v>22831.1139084699</v>
      </c>
      <c r="F14" s="334" t="n">
        <v>0.0833</v>
      </c>
      <c r="G14" s="333" t="n">
        <f aca="false">($B$7*H14)</f>
        <v>22831.1139084699</v>
      </c>
      <c r="H14" s="334" t="n">
        <v>0.0833</v>
      </c>
      <c r="I14" s="333" t="n">
        <f aca="false">($B$7*J14)</f>
        <v>22831.1139084699</v>
      </c>
      <c r="J14" s="334" t="n">
        <v>0.0833</v>
      </c>
      <c r="K14" s="333" t="n">
        <f aca="false">($B$7*L14)</f>
        <v>22831.1139084699</v>
      </c>
      <c r="L14" s="334" t="n">
        <v>0.0833</v>
      </c>
      <c r="M14" s="333" t="n">
        <f aca="false">($B$7*N14)</f>
        <v>22940.7471085106</v>
      </c>
      <c r="N14" s="334" t="n">
        <v>0.0837</v>
      </c>
      <c r="O14" s="0"/>
      <c r="P14" s="0"/>
      <c r="Q14" s="0"/>
      <c r="AA14" s="343"/>
    </row>
    <row r="15" customFormat="false" ht="13.8" hidden="false" customHeight="true" outlineLevel="0" collapsed="false">
      <c r="A15" s="335" t="s">
        <v>317</v>
      </c>
      <c r="B15" s="335"/>
      <c r="C15" s="337" t="n">
        <f aca="false">SUM(C13:C14)</f>
        <v>118736.48641149</v>
      </c>
      <c r="D15" s="338" t="n">
        <f aca="false">C15/SUM($B$6:$B$7)</f>
        <v>0.0833</v>
      </c>
      <c r="E15" s="337" t="n">
        <f aca="false">SUM(E13:E14)</f>
        <v>118736.48641149</v>
      </c>
      <c r="F15" s="338" t="n">
        <f aca="false">E15/SUM($B$6:$B$7)</f>
        <v>0.0833</v>
      </c>
      <c r="G15" s="337" t="n">
        <f aca="false">SUM(G13:G14)</f>
        <v>118736.48641149</v>
      </c>
      <c r="H15" s="338" t="n">
        <f aca="false">G15/SUM($B$6:$B$7)</f>
        <v>0.0833</v>
      </c>
      <c r="I15" s="337" t="n">
        <f aca="false">SUM(I13:I14)</f>
        <v>118736.48641149</v>
      </c>
      <c r="J15" s="338" t="n">
        <f aca="false">I15/SUM($B$6:$B$7)</f>
        <v>0.0833</v>
      </c>
      <c r="K15" s="337" t="n">
        <f aca="false">SUM(K13:K14)</f>
        <v>118736.48641149</v>
      </c>
      <c r="L15" s="338" t="n">
        <f aca="false">K15/SUM($B$6:$B$7)</f>
        <v>0.0833</v>
      </c>
      <c r="M15" s="337" t="n">
        <f aca="false">SUM(M13:M14)</f>
        <v>119306.649611545</v>
      </c>
      <c r="N15" s="338" t="n">
        <f aca="false">M15/SUM($B$6:$B$7)</f>
        <v>0.0837</v>
      </c>
      <c r="O15" s="0"/>
      <c r="P15" s="0"/>
      <c r="Q15" s="0"/>
      <c r="AA15" s="343"/>
    </row>
    <row r="16" customFormat="false" ht="13.8" hidden="false" customHeight="true" outlineLevel="0" collapsed="false">
      <c r="A16" s="339" t="s">
        <v>318</v>
      </c>
      <c r="B16" s="339"/>
      <c r="C16" s="341" t="n">
        <f aca="false">M9+C15</f>
        <v>831155.404880427</v>
      </c>
      <c r="D16" s="342" t="n">
        <f aca="false">N9+D15</f>
        <v>0.5831</v>
      </c>
      <c r="E16" s="341" t="n">
        <f aca="false">C16+E15</f>
        <v>949891.891291917</v>
      </c>
      <c r="F16" s="342" t="n">
        <f aca="false">D16+F15</f>
        <v>0.6664</v>
      </c>
      <c r="G16" s="341" t="n">
        <f aca="false">E16+G15</f>
        <v>1068628.37770341</v>
      </c>
      <c r="H16" s="342" t="n">
        <f aca="false">F16+H15</f>
        <v>0.7497</v>
      </c>
      <c r="I16" s="341" t="n">
        <f aca="false">G16+I15</f>
        <v>1187364.8641149</v>
      </c>
      <c r="J16" s="342" t="n">
        <f aca="false">H16+J15</f>
        <v>0.833</v>
      </c>
      <c r="K16" s="341" t="n">
        <f aca="false">I16+K15</f>
        <v>1306101.35052639</v>
      </c>
      <c r="L16" s="342" t="n">
        <f aca="false">J16+L15</f>
        <v>0.9163</v>
      </c>
      <c r="M16" s="341" t="n">
        <f aca="false">M15+K16</f>
        <v>1425408.00013793</v>
      </c>
      <c r="N16" s="342" t="n">
        <f aca="false">L16+N15</f>
        <v>1</v>
      </c>
      <c r="O16" s="344"/>
      <c r="P16" s="344"/>
      <c r="Q16" s="0"/>
      <c r="AA16" s="343"/>
    </row>
    <row r="17" customFormat="false" ht="13.8" hidden="false" customHeight="false" outlineLevel="0" collapsed="false">
      <c r="M17" s="345"/>
      <c r="AA17" s="343"/>
    </row>
    <row r="18" customFormat="false" ht="13.8" hidden="false" customHeight="false" outlineLevel="0" collapsed="false">
      <c r="M18" s="326" t="s">
        <v>325</v>
      </c>
      <c r="N18" s="326"/>
      <c r="P18" s="160" t="n">
        <f aca="false">C6+E6+G6+I6+K6+M6+C13+E13+G13+I13+K13+M13</f>
        <v>1151325.00003625</v>
      </c>
      <c r="AA18" s="343"/>
    </row>
    <row r="19" customFormat="false" ht="13.8" hidden="false" customHeight="false" outlineLevel="0" collapsed="false">
      <c r="M19" s="330" t="s">
        <v>326</v>
      </c>
      <c r="N19" s="329" t="s">
        <v>316</v>
      </c>
      <c r="P19" s="160" t="n">
        <f aca="false">C7+E7+G7+I7+K7+M7+C14+E14+G14+I14+K14+M14</f>
        <v>274083.00010168</v>
      </c>
      <c r="AA19" s="343"/>
    </row>
    <row r="20" customFormat="false" ht="13.8" hidden="false" customHeight="false" outlineLevel="0" collapsed="false">
      <c r="M20" s="346" t="n">
        <f aca="false">B6+B7</f>
        <v>1425408.00013793</v>
      </c>
      <c r="N20" s="347" t="n">
        <f aca="false">N16</f>
        <v>1</v>
      </c>
      <c r="AA20" s="343"/>
    </row>
    <row r="21" customFormat="false" ht="13.8" hidden="false" customHeight="false" outlineLevel="0" collapsed="false">
      <c r="M21" s="345"/>
      <c r="AA21" s="343"/>
    </row>
    <row r="22" customFormat="false" ht="13.8" hidden="false" customHeight="false" outlineLevel="0" collapsed="false">
      <c r="M22" s="345"/>
      <c r="N22" s="348" t="str">
        <f aca="false">Orçamento!O26</f>
        <v>Santa Cruz do Sul, 10 de novembro de 2025.</v>
      </c>
      <c r="AA22" s="343"/>
    </row>
    <row r="23" customFormat="false" ht="13.8" hidden="false" customHeight="false" outlineLevel="0" collapsed="false">
      <c r="M23" s="345"/>
      <c r="AA23" s="343"/>
    </row>
    <row r="25" customFormat="false" ht="13.8" hidden="false" customHeight="false" outlineLevel="0" collapsed="false">
      <c r="P25" s="165"/>
      <c r="Q25" s="165"/>
      <c r="R25" s="165"/>
    </row>
    <row r="26" customFormat="false" ht="50.1" hidden="false" customHeight="true" outlineLevel="0" collapsed="false">
      <c r="S26" s="76"/>
      <c r="V26" s="313"/>
    </row>
    <row r="27" customFormat="false" ht="13.8" hidden="false" customHeight="false" outlineLevel="0" collapsed="false">
      <c r="A27" s="349"/>
      <c r="B27" s="350" t="s">
        <v>60</v>
      </c>
      <c r="C27" s="350"/>
      <c r="D27" s="350"/>
      <c r="E27" s="272"/>
      <c r="F27" s="216"/>
      <c r="G27" s="349"/>
      <c r="H27" s="349"/>
      <c r="I27" s="351"/>
      <c r="J27" s="78" t="s">
        <v>61</v>
      </c>
      <c r="K27" s="78"/>
      <c r="L27" s="78"/>
      <c r="M27" s="78"/>
      <c r="N27" s="349"/>
      <c r="O27" s="349"/>
      <c r="P27" s="352"/>
      <c r="Q27" s="352"/>
      <c r="R27" s="352"/>
      <c r="S27" s="272"/>
      <c r="T27" s="349"/>
      <c r="U27" s="349"/>
      <c r="V27" s="353"/>
      <c r="W27" s="349"/>
      <c r="X27" s="349"/>
      <c r="Y27" s="354"/>
      <c r="Z27" s="354"/>
      <c r="AA27" s="354"/>
      <c r="AB27" s="354"/>
      <c r="AC27" s="349"/>
    </row>
    <row r="28" customFormat="false" ht="13.8" hidden="false" customHeight="false" outlineLevel="0" collapsed="false">
      <c r="A28" s="349"/>
      <c r="B28" s="355" t="s">
        <v>62</v>
      </c>
      <c r="C28" s="355"/>
      <c r="D28" s="355"/>
      <c r="E28" s="272"/>
      <c r="F28" s="349"/>
      <c r="G28" s="349"/>
      <c r="H28" s="356"/>
      <c r="I28" s="357"/>
      <c r="J28" s="81" t="s">
        <v>63</v>
      </c>
      <c r="K28" s="81"/>
      <c r="L28" s="81"/>
      <c r="M28" s="81"/>
      <c r="N28" s="349"/>
      <c r="O28" s="349"/>
      <c r="P28" s="355"/>
      <c r="Q28" s="355"/>
      <c r="R28" s="355"/>
      <c r="S28" s="272"/>
      <c r="T28" s="349"/>
      <c r="U28" s="349"/>
      <c r="V28" s="349"/>
      <c r="W28" s="349"/>
      <c r="X28" s="349"/>
      <c r="Y28" s="81"/>
      <c r="Z28" s="81"/>
      <c r="AA28" s="81"/>
      <c r="AB28" s="81"/>
      <c r="AC28" s="349"/>
    </row>
    <row r="29" customFormat="false" ht="13.8" hidden="false" customHeight="false" outlineLevel="0" collapsed="false">
      <c r="A29" s="349"/>
      <c r="B29" s="355" t="s">
        <v>64</v>
      </c>
      <c r="C29" s="355"/>
      <c r="D29" s="355"/>
      <c r="E29" s="272"/>
      <c r="F29" s="349"/>
      <c r="G29" s="349"/>
      <c r="H29" s="353"/>
      <c r="I29" s="358"/>
      <c r="J29" s="81" t="s">
        <v>65</v>
      </c>
      <c r="K29" s="81"/>
      <c r="L29" s="81"/>
      <c r="M29" s="81"/>
      <c r="N29" s="349"/>
      <c r="O29" s="349"/>
      <c r="P29" s="355"/>
      <c r="Q29" s="355"/>
      <c r="R29" s="355"/>
      <c r="S29" s="349"/>
      <c r="T29" s="349"/>
      <c r="U29" s="349"/>
      <c r="V29" s="349"/>
      <c r="W29" s="349"/>
      <c r="X29" s="349"/>
      <c r="Y29" s="81"/>
      <c r="Z29" s="81"/>
      <c r="AA29" s="81"/>
      <c r="AB29" s="81"/>
      <c r="AC29" s="349"/>
    </row>
    <row r="30" customFormat="false" ht="13.8" hidden="false" customHeight="false" outlineLevel="0" collapsed="false">
      <c r="W30" s="77"/>
      <c r="X30" s="77"/>
      <c r="Y30" s="77"/>
      <c r="Z30" s="77"/>
    </row>
    <row r="31" customFormat="false" ht="13.8" hidden="false" customHeight="false" outlineLevel="0" collapsed="false">
      <c r="N31" s="3" t="n">
        <v>1</v>
      </c>
      <c r="AC31" s="3" t="n">
        <v>2</v>
      </c>
    </row>
    <row r="36" customFormat="false" ht="117.75" hidden="false" customHeight="true" outlineLevel="0" collapsed="false"/>
    <row r="37" s="344" customFormat="true" ht="18.75" hidden="false" customHeight="tru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="344" customFormat="true" ht="17.25" hidden="false" customHeight="tru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40" s="216" customFormat="true" ht="13.8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5" s="349" customFormat="true" ht="13.8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="349" customFormat="true" ht="13.8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="349" customFormat="true" ht="13.8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</sheetData>
  <mergeCells count="37">
    <mergeCell ref="A1:N1"/>
    <mergeCell ref="O1:AC1"/>
    <mergeCell ref="A2:N2"/>
    <mergeCell ref="O2:AC2"/>
    <mergeCell ref="A4:A5"/>
    <mergeCell ref="C4:D4"/>
    <mergeCell ref="E4:F4"/>
    <mergeCell ref="G4:H4"/>
    <mergeCell ref="I4:J4"/>
    <mergeCell ref="K4:L4"/>
    <mergeCell ref="M4:N4"/>
    <mergeCell ref="A11:B12"/>
    <mergeCell ref="C11:D11"/>
    <mergeCell ref="E11:F11"/>
    <mergeCell ref="G11:H11"/>
    <mergeCell ref="I11:J11"/>
    <mergeCell ref="K11:L11"/>
    <mergeCell ref="M11:N11"/>
    <mergeCell ref="A13:B13"/>
    <mergeCell ref="A14:B14"/>
    <mergeCell ref="A15:B15"/>
    <mergeCell ref="A16:B16"/>
    <mergeCell ref="M18:N18"/>
    <mergeCell ref="P25:R25"/>
    <mergeCell ref="B27:D27"/>
    <mergeCell ref="J27:M27"/>
    <mergeCell ref="P27:R27"/>
    <mergeCell ref="Y27:AB27"/>
    <mergeCell ref="B28:D28"/>
    <mergeCell ref="J28:M28"/>
    <mergeCell ref="P28:R28"/>
    <mergeCell ref="Y28:AB28"/>
    <mergeCell ref="B29:D29"/>
    <mergeCell ref="J29:M29"/>
    <mergeCell ref="P29:R29"/>
    <mergeCell ref="Y29:AB29"/>
    <mergeCell ref="W30:Z30"/>
  </mergeCells>
  <printOptions headings="false" gridLines="false" gridLinesSet="true" horizontalCentered="false" verticalCentered="false"/>
  <pageMargins left="0.984027777777778" right="0.590277777777778" top="0.7875" bottom="0.7875" header="0.511811023622047" footer="0.511811023622047"/>
  <pageSetup paperSize="8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0.484375" defaultRowHeight="13.8" zeroHeight="false" outlineLevelRow="0" outlineLevelCol="0"/>
  <cols>
    <col collapsed="false" customWidth="true" hidden="false" outlineLevel="0" max="1" min="1" style="84" width="4.8"/>
    <col collapsed="false" customWidth="true" hidden="false" outlineLevel="0" max="2" min="2" style="3" width="8.1"/>
    <col collapsed="false" customWidth="true" hidden="false" outlineLevel="0" max="3" min="3" style="3" width="6.71"/>
    <col collapsed="false" customWidth="true" hidden="false" outlineLevel="0" max="4" min="4" style="3" width="40.87"/>
    <col collapsed="false" customWidth="true" hidden="false" outlineLevel="0" max="5" min="5" style="3" width="6.2"/>
    <col collapsed="false" customWidth="true" hidden="false" outlineLevel="0" max="8" min="6" style="3" width="7.71"/>
    <col collapsed="false" customWidth="true" hidden="false" outlineLevel="0" max="9" min="9" style="3" width="8.6"/>
    <col collapsed="false" customWidth="true" hidden="false" outlineLevel="0" max="10" min="10" style="3" width="8.85"/>
    <col collapsed="false" customWidth="true" hidden="false" outlineLevel="0" max="12" min="12" style="3" width="7.08"/>
    <col collapsed="false" customWidth="true" hidden="false" outlineLevel="0" max="13" min="13" style="3" width="8.35"/>
    <col collapsed="false" customWidth="true" hidden="false" outlineLevel="0" max="14" min="14" style="3" width="8.85"/>
  </cols>
  <sheetData>
    <row r="1" customFormat="false" ht="43.25" hidden="false" customHeight="true" outlineLevel="0" collapsed="false">
      <c r="A1" s="359" t="s">
        <v>327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customFormat="false" ht="15" hidden="false" customHeight="false" outlineLevel="0" collapsed="false">
      <c r="A2" s="360" t="s">
        <v>328</v>
      </c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</row>
    <row r="3" customFormat="false" ht="13.8" hidden="false" customHeight="false" outlineLevel="0" collapsed="false">
      <c r="A3" s="361" t="s">
        <v>329</v>
      </c>
      <c r="B3" s="361"/>
      <c r="C3" s="362" t="s">
        <v>330</v>
      </c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</row>
    <row r="4" customFormat="false" ht="12.8" hidden="false" customHeight="true" outlineLevel="0" collapsed="false">
      <c r="A4" s="361" t="s">
        <v>170</v>
      </c>
      <c r="B4" s="363" t="s">
        <v>331</v>
      </c>
      <c r="C4" s="363" t="s">
        <v>332</v>
      </c>
      <c r="D4" s="363" t="s">
        <v>3</v>
      </c>
      <c r="E4" s="361" t="s">
        <v>333</v>
      </c>
      <c r="F4" s="364" t="s">
        <v>334</v>
      </c>
      <c r="G4" s="364"/>
      <c r="H4" s="365" t="s">
        <v>335</v>
      </c>
      <c r="I4" s="366" t="s">
        <v>336</v>
      </c>
      <c r="J4" s="366"/>
      <c r="K4" s="366"/>
      <c r="L4" s="367" t="s">
        <v>337</v>
      </c>
      <c r="M4" s="368" t="s">
        <v>336</v>
      </c>
      <c r="N4" s="368"/>
      <c r="O4" s="368"/>
    </row>
    <row r="5" customFormat="false" ht="13.8" hidden="false" customHeight="false" outlineLevel="0" collapsed="false">
      <c r="A5" s="361"/>
      <c r="B5" s="361"/>
      <c r="C5" s="361"/>
      <c r="D5" s="363"/>
      <c r="E5" s="361"/>
      <c r="F5" s="364" t="s">
        <v>338</v>
      </c>
      <c r="G5" s="364" t="s">
        <v>339</v>
      </c>
      <c r="H5" s="365"/>
      <c r="I5" s="366" t="s">
        <v>340</v>
      </c>
      <c r="J5" s="366" t="s">
        <v>341</v>
      </c>
      <c r="K5" s="369" t="s">
        <v>326</v>
      </c>
      <c r="L5" s="367"/>
      <c r="M5" s="368" t="s">
        <v>340</v>
      </c>
      <c r="N5" s="368" t="s">
        <v>341</v>
      </c>
      <c r="O5" s="370" t="s">
        <v>326</v>
      </c>
    </row>
    <row r="6" customFormat="false" ht="13.8" hidden="false" customHeight="false" outlineLevel="0" collapsed="false">
      <c r="A6" s="361" t="n">
        <v>1</v>
      </c>
      <c r="B6" s="371"/>
      <c r="C6" s="361"/>
      <c r="D6" s="372"/>
      <c r="E6" s="373" t="s">
        <v>342</v>
      </c>
      <c r="F6" s="374"/>
      <c r="G6" s="374"/>
      <c r="H6" s="375"/>
      <c r="I6" s="376" t="n">
        <v>0</v>
      </c>
      <c r="J6" s="376" t="n">
        <v>0</v>
      </c>
      <c r="K6" s="377" t="n">
        <f aca="false">I6+J6</f>
        <v>0</v>
      </c>
      <c r="L6" s="370"/>
      <c r="M6" s="378" t="n">
        <v>0</v>
      </c>
      <c r="N6" s="378" t="n">
        <v>0</v>
      </c>
      <c r="O6" s="379" t="n">
        <f aca="false">M6+N6</f>
        <v>0</v>
      </c>
    </row>
    <row r="7" customFormat="false" ht="13.8" hidden="false" customHeight="false" outlineLevel="0" collapsed="false">
      <c r="A7" s="361" t="s">
        <v>343</v>
      </c>
      <c r="B7" s="361"/>
      <c r="C7" s="361"/>
      <c r="D7" s="361"/>
      <c r="E7" s="361"/>
      <c r="F7" s="361"/>
      <c r="G7" s="361" t="s">
        <v>344</v>
      </c>
      <c r="H7" s="361"/>
      <c r="I7" s="361"/>
      <c r="J7" s="361"/>
      <c r="K7" s="361"/>
      <c r="L7" s="361"/>
      <c r="M7" s="361"/>
      <c r="N7" s="361"/>
      <c r="O7" s="361"/>
    </row>
    <row r="8" customFormat="false" ht="311.15" hidden="false" customHeight="true" outlineLevel="0" collapsed="false">
      <c r="A8" s="380" t="s">
        <v>345</v>
      </c>
      <c r="B8" s="380"/>
      <c r="C8" s="380"/>
      <c r="D8" s="380"/>
      <c r="E8" s="380"/>
      <c r="F8" s="380"/>
      <c r="G8" s="381" t="s">
        <v>345</v>
      </c>
      <c r="H8" s="381"/>
      <c r="I8" s="381"/>
      <c r="J8" s="381"/>
      <c r="K8" s="381"/>
      <c r="L8" s="381"/>
      <c r="M8" s="381"/>
      <c r="N8" s="381"/>
      <c r="O8" s="381"/>
    </row>
    <row r="9" customFormat="false" ht="13.8" hidden="false" customHeight="false" outlineLevel="0" collapsed="false">
      <c r="A9" s="361" t="n">
        <v>2</v>
      </c>
      <c r="B9" s="361"/>
      <c r="C9" s="361"/>
      <c r="D9" s="372"/>
      <c r="E9" s="373" t="s">
        <v>342</v>
      </c>
      <c r="F9" s="374"/>
      <c r="G9" s="374"/>
      <c r="H9" s="375"/>
      <c r="I9" s="382"/>
      <c r="J9" s="382"/>
      <c r="K9" s="383" t="n">
        <f aca="false">I9+J9</f>
        <v>0</v>
      </c>
      <c r="L9" s="370"/>
      <c r="M9" s="382"/>
      <c r="N9" s="382"/>
      <c r="O9" s="379" t="n">
        <f aca="false">M9+N9</f>
        <v>0</v>
      </c>
    </row>
    <row r="10" customFormat="false" ht="13.8" hidden="false" customHeight="false" outlineLevel="0" collapsed="false">
      <c r="A10" s="361" t="s">
        <v>343</v>
      </c>
      <c r="B10" s="361"/>
      <c r="C10" s="361"/>
      <c r="D10" s="361"/>
      <c r="E10" s="361"/>
      <c r="F10" s="361"/>
      <c r="G10" s="361" t="s">
        <v>344</v>
      </c>
      <c r="H10" s="361"/>
      <c r="I10" s="361"/>
      <c r="J10" s="361"/>
      <c r="K10" s="361"/>
      <c r="L10" s="361"/>
      <c r="M10" s="361"/>
      <c r="N10" s="361"/>
      <c r="O10" s="361"/>
    </row>
    <row r="11" customFormat="false" ht="311.15" hidden="false" customHeight="true" outlineLevel="0" collapsed="false">
      <c r="A11" s="380"/>
      <c r="B11" s="380"/>
      <c r="C11" s="380"/>
      <c r="D11" s="380"/>
      <c r="E11" s="380"/>
      <c r="F11" s="380"/>
      <c r="G11" s="381"/>
      <c r="H11" s="381"/>
      <c r="I11" s="381"/>
      <c r="J11" s="381"/>
      <c r="K11" s="381"/>
      <c r="L11" s="381"/>
      <c r="M11" s="381"/>
      <c r="N11" s="381"/>
      <c r="O11" s="381"/>
    </row>
    <row r="12" customFormat="false" ht="13.8" hidden="false" customHeight="false" outlineLevel="0" collapsed="false">
      <c r="A12" s="361" t="n">
        <v>3</v>
      </c>
      <c r="B12" s="361"/>
      <c r="C12" s="361"/>
      <c r="D12" s="372"/>
      <c r="E12" s="373" t="s">
        <v>342</v>
      </c>
      <c r="F12" s="374"/>
      <c r="G12" s="374"/>
      <c r="H12" s="375"/>
      <c r="I12" s="382"/>
      <c r="J12" s="382"/>
      <c r="K12" s="383" t="n">
        <f aca="false">I12+J12</f>
        <v>0</v>
      </c>
      <c r="L12" s="370"/>
      <c r="M12" s="382"/>
      <c r="N12" s="382"/>
      <c r="O12" s="379" t="n">
        <f aca="false">M12+N12</f>
        <v>0</v>
      </c>
    </row>
    <row r="13" customFormat="false" ht="13.8" hidden="false" customHeight="false" outlineLevel="0" collapsed="false">
      <c r="A13" s="361" t="s">
        <v>343</v>
      </c>
      <c r="B13" s="361"/>
      <c r="C13" s="361"/>
      <c r="D13" s="361"/>
      <c r="E13" s="361"/>
      <c r="F13" s="361"/>
      <c r="G13" s="361" t="s">
        <v>344</v>
      </c>
      <c r="H13" s="361"/>
      <c r="I13" s="361"/>
      <c r="J13" s="361"/>
      <c r="K13" s="361"/>
      <c r="L13" s="361"/>
      <c r="M13" s="361"/>
      <c r="N13" s="361"/>
      <c r="O13" s="361"/>
    </row>
    <row r="14" customFormat="false" ht="311.15" hidden="false" customHeight="true" outlineLevel="0" collapsed="false">
      <c r="A14" s="380"/>
      <c r="B14" s="380"/>
      <c r="C14" s="380"/>
      <c r="D14" s="380"/>
      <c r="E14" s="380"/>
      <c r="F14" s="380"/>
      <c r="G14" s="381"/>
      <c r="H14" s="381"/>
      <c r="I14" s="381"/>
      <c r="J14" s="381"/>
      <c r="K14" s="381"/>
      <c r="L14" s="381"/>
      <c r="M14" s="381"/>
      <c r="N14" s="381"/>
      <c r="O14" s="381"/>
    </row>
    <row r="15" customFormat="false" ht="12.8" hidden="false" customHeight="false" outlineLevel="0" collapsed="false">
      <c r="A15" s="384" t="s">
        <v>279</v>
      </c>
      <c r="B15" s="384"/>
      <c r="C15" s="384"/>
      <c r="D15" s="384"/>
      <c r="E15" s="384"/>
      <c r="F15" s="374"/>
      <c r="G15" s="374"/>
      <c r="H15" s="385"/>
      <c r="I15" s="386"/>
      <c r="J15" s="386"/>
      <c r="K15" s="387"/>
      <c r="L15" s="388"/>
      <c r="M15" s="389"/>
      <c r="N15" s="389"/>
      <c r="O15" s="379"/>
    </row>
    <row r="16" customFormat="false" ht="13.8" hidden="false" customHeight="false" outlineLevel="0" collapsed="false">
      <c r="A16" s="288"/>
      <c r="B16" s="285"/>
      <c r="C16" s="285"/>
      <c r="D16" s="285"/>
      <c r="E16" s="285"/>
      <c r="F16" s="285"/>
      <c r="G16" s="285"/>
      <c r="H16" s="390" t="s">
        <v>346</v>
      </c>
      <c r="I16" s="390"/>
      <c r="J16" s="390"/>
      <c r="K16" s="390"/>
      <c r="L16" s="391" t="s">
        <v>347</v>
      </c>
      <c r="M16" s="391"/>
      <c r="N16" s="391"/>
      <c r="O16" s="391"/>
    </row>
    <row r="18" customFormat="false" ht="13.8" hidden="false" customHeight="false" outlineLevel="0" collapsed="false">
      <c r="A18" s="392" t="s">
        <v>348</v>
      </c>
      <c r="B18" s="392"/>
      <c r="C18" s="392"/>
      <c r="D18" s="392"/>
      <c r="E18" s="392"/>
      <c r="F18" s="392"/>
      <c r="G18" s="392"/>
      <c r="H18" s="392"/>
      <c r="I18" s="392"/>
      <c r="J18" s="392"/>
      <c r="K18" s="392"/>
      <c r="L18" s="392"/>
      <c r="M18" s="392"/>
      <c r="N18" s="392"/>
      <c r="O18" s="392"/>
    </row>
    <row r="23" customFormat="false" ht="13.8" hidden="false" customHeight="false" outlineLevel="0" collapsed="false">
      <c r="I23" s="393"/>
      <c r="J23" s="393"/>
      <c r="K23" s="393"/>
      <c r="L23" s="393"/>
      <c r="M23" s="393"/>
      <c r="N23" s="393"/>
    </row>
    <row r="24" customFormat="false" ht="13.8" hidden="false" customHeight="false" outlineLevel="0" collapsed="false">
      <c r="I24" s="197" t="s">
        <v>349</v>
      </c>
      <c r="J24" s="197"/>
      <c r="K24" s="197"/>
      <c r="L24" s="197"/>
      <c r="M24" s="197"/>
      <c r="N24" s="197"/>
      <c r="O24" s="197"/>
    </row>
    <row r="25" customFormat="false" ht="13.8" hidden="false" customHeight="false" outlineLevel="0" collapsed="false">
      <c r="A25" s="197" t="s">
        <v>350</v>
      </c>
      <c r="B25" s="197"/>
      <c r="C25" s="197"/>
      <c r="D25" s="3" t="s">
        <v>351</v>
      </c>
      <c r="I25" s="197" t="s">
        <v>352</v>
      </c>
      <c r="J25" s="197"/>
      <c r="K25" s="197"/>
      <c r="L25" s="197"/>
      <c r="M25" s="197"/>
      <c r="N25" s="197"/>
      <c r="O25" s="197"/>
    </row>
    <row r="28" customFormat="false" ht="13.8" hidden="false" customHeight="false" outlineLevel="0" collapsed="false">
      <c r="A28" s="394" t="s">
        <v>353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</row>
  </sheetData>
  <mergeCells count="34">
    <mergeCell ref="A1:O1"/>
    <mergeCell ref="A2:O2"/>
    <mergeCell ref="A3:B3"/>
    <mergeCell ref="C3:O3"/>
    <mergeCell ref="A4:A5"/>
    <mergeCell ref="B4:B5"/>
    <mergeCell ref="C4:C5"/>
    <mergeCell ref="D4:D5"/>
    <mergeCell ref="E4:E5"/>
    <mergeCell ref="F4:G4"/>
    <mergeCell ref="H4:H5"/>
    <mergeCell ref="I4:K4"/>
    <mergeCell ref="L4:L5"/>
    <mergeCell ref="M4:O4"/>
    <mergeCell ref="A7:F7"/>
    <mergeCell ref="G7:O7"/>
    <mergeCell ref="A8:F8"/>
    <mergeCell ref="G8:O8"/>
    <mergeCell ref="A10:F10"/>
    <mergeCell ref="G10:O10"/>
    <mergeCell ref="A11:F11"/>
    <mergeCell ref="G11:O11"/>
    <mergeCell ref="A13:F13"/>
    <mergeCell ref="G13:O13"/>
    <mergeCell ref="A14:F14"/>
    <mergeCell ref="G14:O14"/>
    <mergeCell ref="A15:E15"/>
    <mergeCell ref="H16:K16"/>
    <mergeCell ref="L16:O16"/>
    <mergeCell ref="A18:O18"/>
    <mergeCell ref="I24:O24"/>
    <mergeCell ref="A25:C25"/>
    <mergeCell ref="I25:O25"/>
    <mergeCell ref="A28:O28"/>
  </mergeCells>
  <printOptions headings="false" gridLines="false" gridLinesSet="true" horizontalCentered="false" verticalCentered="false"/>
  <pageMargins left="0.7875" right="0.39375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6385</TotalTime>
  <Application>LibreOffice/7.4.5.1$Windows_X86_64 LibreOffice_project/9c0871452b3918c1019dde9bfac75448afc4b57f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2021-04-14T12:01:15Z</dcterms:created>
  <dc:creator>Gabriel Wink</dc:creator>
  <dc:description/>
  <dc:language>pt-BR</dc:language>
  <cp:lastModifiedBy/>
  <cp:lastPrinted>2025-12-12T13:06:20Z</cp:lastPrinted>
  <dcterms:modified xsi:type="dcterms:W3CDTF">2025-12-12T13:07:10Z</dcterms:modified>
  <cp:revision>214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