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leila.bourscheidt\Desktop\"/>
    </mc:Choice>
  </mc:AlternateContent>
  <xr:revisionPtr revIDLastSave="0" documentId="8_{AD17B68C-45E8-4A35-A7FE-446EE9008F02}" xr6:coauthVersionLast="47" xr6:coauthVersionMax="47" xr10:uidLastSave="{00000000-0000-0000-0000-000000000000}"/>
  <bookViews>
    <workbookView xWindow="-120" yWindow="-120" windowWidth="29040" windowHeight="15840" tabRatio="942" activeTab="6" xr2:uid="{00000000-000D-0000-FFFF-FFFF00000000}"/>
  </bookViews>
  <sheets>
    <sheet name="Calculo" sheetId="90" r:id="rId1"/>
    <sheet name="Monitor escolar 20 horas" sheetId="47" r:id="rId2"/>
    <sheet name="Monitor escolar 30 horas" sheetId="46" r:id="rId3"/>
    <sheet name="Monitor escolar 40 horas" sheetId="92" r:id="rId4"/>
    <sheet name="Profissional de apoio esc 20hs" sheetId="93" r:id="rId5"/>
    <sheet name="Profissional de apoio Esc 30 hs" sheetId="94" r:id="rId6"/>
    <sheet name="Profissional de apoio esco 40 h" sheetId="126" r:id="rId7"/>
    <sheet name="modelo" sheetId="125" r:id="rId8"/>
    <sheet name="Uniformes" sheetId="19" state="hidden" r:id="rId9"/>
  </sheets>
  <definedNames>
    <definedName name="_xlnm.Print_Area" localSheetId="0">Calculo!$A$1:$I$12</definedName>
    <definedName name="_xlnm.Print_Area" localSheetId="7">modelo!$A$1:$F$157</definedName>
    <definedName name="_xlnm.Print_Area" localSheetId="1">'Monitor escolar 20 horas'!$A$1:$F$157</definedName>
    <definedName name="_xlnm.Print_Area" localSheetId="2">'Monitor escolar 30 horas'!$A$1:$F$157</definedName>
    <definedName name="_xlnm.Print_Area" localSheetId="3">'Monitor escolar 40 horas'!$A$1:$F$157</definedName>
    <definedName name="_xlnm.Print_Area" localSheetId="4">'Profissional de apoio esc 20hs'!$A$1:$F$157</definedName>
    <definedName name="_xlnm.Print_Area" localSheetId="5">'Profissional de apoio Esc 30 hs'!$A$1:$F$157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5" i="126" l="1"/>
  <c r="C152" i="126" s="1"/>
  <c r="C141" i="126"/>
  <c r="C113" i="126"/>
  <c r="C115" i="126" s="1"/>
  <c r="C103" i="126"/>
  <c r="C85" i="126"/>
  <c r="C80" i="126"/>
  <c r="C92" i="126" s="1"/>
  <c r="C93" i="126" s="1"/>
  <c r="C54" i="126"/>
  <c r="C151" i="126" s="1"/>
  <c r="C30" i="126"/>
  <c r="C37" i="126" s="1"/>
  <c r="C25" i="126"/>
  <c r="C23" i="126"/>
  <c r="D102" i="126" l="1"/>
  <c r="D75" i="126"/>
  <c r="D98" i="126"/>
  <c r="D114" i="126"/>
  <c r="D101" i="126"/>
  <c r="D74" i="126"/>
  <c r="D100" i="126"/>
  <c r="D73" i="126"/>
  <c r="D72" i="126"/>
  <c r="D112" i="126"/>
  <c r="D99" i="126"/>
  <c r="D78" i="126"/>
  <c r="C150" i="126"/>
  <c r="D111" i="126"/>
  <c r="D97" i="126"/>
  <c r="D84" i="126"/>
  <c r="D85" i="126" s="1"/>
  <c r="D107" i="126"/>
  <c r="D110" i="126"/>
  <c r="D109" i="126"/>
  <c r="D108" i="126"/>
  <c r="D79" i="126"/>
  <c r="D76" i="126"/>
  <c r="D91" i="126"/>
  <c r="D77" i="126"/>
  <c r="D92" i="126"/>
  <c r="C86" i="126"/>
  <c r="D86" i="126" s="1"/>
  <c r="D93" i="126" l="1"/>
  <c r="C123" i="126" s="1"/>
  <c r="C87" i="126"/>
  <c r="D80" i="126"/>
  <c r="C121" i="126" s="1"/>
  <c r="D113" i="126"/>
  <c r="D115" i="126" s="1"/>
  <c r="C125" i="126" s="1"/>
  <c r="D87" i="126"/>
  <c r="C122" i="126" s="1"/>
  <c r="D103" i="126"/>
  <c r="C124" i="126" s="1"/>
  <c r="C127" i="126" l="1"/>
  <c r="C153" i="126" s="1"/>
  <c r="C154" i="126" s="1"/>
  <c r="D132" i="126" l="1"/>
  <c r="D133" i="126" s="1"/>
  <c r="D137" i="126" s="1"/>
  <c r="D136" i="126" l="1"/>
  <c r="D135" i="126" s="1"/>
  <c r="D140" i="126"/>
  <c r="D141" i="126" l="1"/>
  <c r="D139" i="126"/>
  <c r="D134" i="126" s="1"/>
  <c r="D142" i="126" s="1"/>
  <c r="C155" i="126" s="1"/>
  <c r="C156" i="126" s="1"/>
  <c r="H11" i="90" l="1"/>
  <c r="I11" i="90" s="1"/>
  <c r="E12" i="90"/>
  <c r="C141" i="47"/>
  <c r="C30" i="92" l="1"/>
  <c r="C30" i="47"/>
  <c r="C21" i="47"/>
  <c r="C141" i="125"/>
  <c r="C103" i="125"/>
  <c r="C85" i="125"/>
  <c r="C80" i="125"/>
  <c r="C92" i="125" s="1"/>
  <c r="C65" i="125"/>
  <c r="C152" i="125" s="1"/>
  <c r="C54" i="125"/>
  <c r="C151" i="125" s="1"/>
  <c r="C30" i="125"/>
  <c r="C37" i="125" s="1"/>
  <c r="C86" i="125" l="1"/>
  <c r="D108" i="125"/>
  <c r="D79" i="125"/>
  <c r="D72" i="125"/>
  <c r="D112" i="125"/>
  <c r="D109" i="125"/>
  <c r="D107" i="125"/>
  <c r="D78" i="125"/>
  <c r="D73" i="125"/>
  <c r="D98" i="125"/>
  <c r="D84" i="125"/>
  <c r="D85" i="125" s="1"/>
  <c r="D110" i="125"/>
  <c r="D91" i="125"/>
  <c r="D77" i="125"/>
  <c r="D76" i="125"/>
  <c r="D101" i="125"/>
  <c r="D74" i="125"/>
  <c r="D102" i="125"/>
  <c r="D75" i="125"/>
  <c r="D100" i="125"/>
  <c r="D99" i="125"/>
  <c r="D111" i="125"/>
  <c r="D97" i="125"/>
  <c r="C150" i="125"/>
  <c r="D92" i="125"/>
  <c r="C93" i="125"/>
  <c r="D86" i="125"/>
  <c r="C87" i="125"/>
  <c r="D114" i="125"/>
  <c r="D103" i="125" l="1"/>
  <c r="C124" i="125" s="1"/>
  <c r="D87" i="125"/>
  <c r="C122" i="125" s="1"/>
  <c r="D113" i="125"/>
  <c r="D115" i="125" s="1"/>
  <c r="C125" i="125" s="1"/>
  <c r="C115" i="125"/>
  <c r="D80" i="125"/>
  <c r="C121" i="125" s="1"/>
  <c r="D93" i="125"/>
  <c r="C123" i="125" s="1"/>
  <c r="C127" i="125" l="1"/>
  <c r="C153" i="125" s="1"/>
  <c r="C154" i="125" s="1"/>
  <c r="D132" i="125" l="1"/>
  <c r="D133" i="125" l="1"/>
  <c r="D136" i="125" s="1"/>
  <c r="D137" i="125" l="1"/>
  <c r="D135" i="125" s="1"/>
  <c r="D140" i="125"/>
  <c r="D139" i="125" l="1"/>
  <c r="D134" i="125" s="1"/>
  <c r="D142" i="125" s="1"/>
  <c r="C155" i="125" s="1"/>
  <c r="C156" i="125" s="1"/>
  <c r="D141" i="125"/>
  <c r="C30" i="94"/>
  <c r="A7" i="90" l="1"/>
  <c r="A8" i="90" s="1"/>
  <c r="A9" i="90" s="1"/>
  <c r="A10" i="90" s="1"/>
  <c r="C37" i="94" l="1"/>
  <c r="C65" i="46"/>
  <c r="C65" i="92"/>
  <c r="C65" i="93"/>
  <c r="C65" i="94"/>
  <c r="C65" i="47"/>
  <c r="C25" i="94" l="1"/>
  <c r="C23" i="94"/>
  <c r="C21" i="94"/>
  <c r="C141" i="94"/>
  <c r="C113" i="94"/>
  <c r="C103" i="94"/>
  <c r="C85" i="94"/>
  <c r="C80" i="94"/>
  <c r="C92" i="94" s="1"/>
  <c r="C93" i="94" s="1"/>
  <c r="C152" i="94"/>
  <c r="C54" i="94"/>
  <c r="C151" i="94" s="1"/>
  <c r="C150" i="94"/>
  <c r="C25" i="93"/>
  <c r="C23" i="93"/>
  <c r="C21" i="93"/>
  <c r="C141" i="93"/>
  <c r="C113" i="93"/>
  <c r="C103" i="93"/>
  <c r="C85" i="93"/>
  <c r="C80" i="93"/>
  <c r="C92" i="93" s="1"/>
  <c r="C152" i="93"/>
  <c r="C54" i="93"/>
  <c r="C151" i="93" s="1"/>
  <c r="C30" i="93"/>
  <c r="C37" i="93" l="1"/>
  <c r="C86" i="94"/>
  <c r="C87" i="94" s="1"/>
  <c r="C115" i="94"/>
  <c r="D114" i="94"/>
  <c r="D75" i="94"/>
  <c r="D79" i="94"/>
  <c r="D92" i="94"/>
  <c r="D98" i="94"/>
  <c r="D102" i="94"/>
  <c r="D108" i="94"/>
  <c r="D112" i="94"/>
  <c r="D73" i="94"/>
  <c r="D77" i="94"/>
  <c r="D91" i="94"/>
  <c r="D100" i="94"/>
  <c r="D110" i="94"/>
  <c r="D74" i="94"/>
  <c r="D78" i="94"/>
  <c r="D84" i="94"/>
  <c r="D85" i="94" s="1"/>
  <c r="D97" i="94"/>
  <c r="D101" i="94"/>
  <c r="D107" i="94"/>
  <c r="D111" i="94"/>
  <c r="D72" i="94"/>
  <c r="D76" i="94"/>
  <c r="D99" i="94"/>
  <c r="D109" i="94"/>
  <c r="C93" i="93"/>
  <c r="C86" i="93"/>
  <c r="D92" i="93" l="1"/>
  <c r="D109" i="93"/>
  <c r="D77" i="93"/>
  <c r="D99" i="93"/>
  <c r="D74" i="93"/>
  <c r="D112" i="93"/>
  <c r="D76" i="93"/>
  <c r="D78" i="93"/>
  <c r="D108" i="93"/>
  <c r="D72" i="93"/>
  <c r="D110" i="93"/>
  <c r="D102" i="93"/>
  <c r="D111" i="93"/>
  <c r="D101" i="93"/>
  <c r="D73" i="93"/>
  <c r="C150" i="93"/>
  <c r="D98" i="93"/>
  <c r="D107" i="93"/>
  <c r="D79" i="93"/>
  <c r="D91" i="93"/>
  <c r="D93" i="93" s="1"/>
  <c r="C123" i="93" s="1"/>
  <c r="D75" i="93"/>
  <c r="D97" i="93"/>
  <c r="D100" i="93"/>
  <c r="D84" i="93"/>
  <c r="D85" i="93" s="1"/>
  <c r="D87" i="93" s="1"/>
  <c r="C122" i="93" s="1"/>
  <c r="D114" i="93"/>
  <c r="D86" i="93"/>
  <c r="D86" i="94"/>
  <c r="D87" i="94" s="1"/>
  <c r="C122" i="94" s="1"/>
  <c r="C87" i="93"/>
  <c r="D93" i="94"/>
  <c r="C123" i="94" s="1"/>
  <c r="D113" i="94"/>
  <c r="D115" i="94" s="1"/>
  <c r="C125" i="94" s="1"/>
  <c r="D80" i="94"/>
  <c r="C121" i="94" s="1"/>
  <c r="D103" i="94"/>
  <c r="C124" i="94" s="1"/>
  <c r="C115" i="93"/>
  <c r="D103" i="93" l="1"/>
  <c r="C124" i="93" s="1"/>
  <c r="D113" i="93"/>
  <c r="D115" i="93" s="1"/>
  <c r="C125" i="93" s="1"/>
  <c r="D80" i="93"/>
  <c r="C121" i="93" s="1"/>
  <c r="C127" i="93" s="1"/>
  <c r="C153" i="93" s="1"/>
  <c r="C154" i="93" s="1"/>
  <c r="C127" i="94"/>
  <c r="C153" i="94" l="1"/>
  <c r="C154" i="94" s="1"/>
  <c r="D132" i="93"/>
  <c r="D133" i="93" s="1"/>
  <c r="D136" i="93" s="1"/>
  <c r="D132" i="94" l="1"/>
  <c r="D137" i="93"/>
  <c r="D135" i="93" s="1"/>
  <c r="D140" i="93"/>
  <c r="D133" i="94" l="1"/>
  <c r="D137" i="94" s="1"/>
  <c r="D139" i="93"/>
  <c r="D134" i="93" s="1"/>
  <c r="D142" i="93" s="1"/>
  <c r="C155" i="93" s="1"/>
  <c r="C156" i="93" s="1"/>
  <c r="G9" i="90" s="1"/>
  <c r="D141" i="93"/>
  <c r="H9" i="90" l="1"/>
  <c r="D136" i="94"/>
  <c r="D135" i="94" s="1"/>
  <c r="D140" i="94"/>
  <c r="I9" i="90" l="1"/>
  <c r="D141" i="94"/>
  <c r="D139" i="94"/>
  <c r="D134" i="94" s="1"/>
  <c r="D142" i="94" s="1"/>
  <c r="C155" i="94" s="1"/>
  <c r="C156" i="94" s="1"/>
  <c r="G10" i="90" l="1"/>
  <c r="H10" i="90" s="1"/>
  <c r="I10" i="90" l="1"/>
  <c r="C25" i="92"/>
  <c r="C23" i="92"/>
  <c r="C21" i="92"/>
  <c r="C141" i="92"/>
  <c r="C113" i="92"/>
  <c r="C103" i="92"/>
  <c r="C85" i="92"/>
  <c r="C80" i="92"/>
  <c r="C92" i="92" s="1"/>
  <c r="C152" i="92"/>
  <c r="C54" i="92"/>
  <c r="C151" i="92" s="1"/>
  <c r="C85" i="46"/>
  <c r="C85" i="47"/>
  <c r="C25" i="46"/>
  <c r="C23" i="46"/>
  <c r="C21" i="46"/>
  <c r="C141" i="46"/>
  <c r="C113" i="46"/>
  <c r="C113" i="47"/>
  <c r="C103" i="46"/>
  <c r="C103" i="47"/>
  <c r="C152" i="46"/>
  <c r="C37" i="46"/>
  <c r="C37" i="47"/>
  <c r="C150" i="47" s="1"/>
  <c r="C25" i="47"/>
  <c r="C23" i="47"/>
  <c r="C80" i="47"/>
  <c r="C92" i="47" s="1"/>
  <c r="C54" i="47"/>
  <c r="C151" i="47" s="1"/>
  <c r="F7" i="19"/>
  <c r="F8" i="19"/>
  <c r="F9" i="19"/>
  <c r="F10" i="19"/>
  <c r="F11" i="19"/>
  <c r="F13" i="19"/>
  <c r="F14" i="19"/>
  <c r="F15" i="19"/>
  <c r="F16" i="19"/>
  <c r="F17" i="19"/>
  <c r="F18" i="19"/>
  <c r="F20" i="19"/>
  <c r="F21" i="19"/>
  <c r="F22" i="19"/>
  <c r="F23" i="19"/>
  <c r="F24" i="19"/>
  <c r="F25" i="19"/>
  <c r="F26" i="19"/>
  <c r="C54" i="46"/>
  <c r="C151" i="46" s="1"/>
  <c r="C80" i="46"/>
  <c r="C86" i="46" s="1"/>
  <c r="F19" i="19" l="1"/>
  <c r="B31" i="19" s="1"/>
  <c r="C31" i="19" s="1"/>
  <c r="F27" i="19"/>
  <c r="B34" i="19" s="1"/>
  <c r="C34" i="19" s="1"/>
  <c r="C86" i="47"/>
  <c r="C87" i="47" s="1"/>
  <c r="C37" i="92"/>
  <c r="C114" i="47"/>
  <c r="C115" i="47" s="1"/>
  <c r="C86" i="92"/>
  <c r="C93" i="47"/>
  <c r="D92" i="47"/>
  <c r="D84" i="46"/>
  <c r="D85" i="46" s="1"/>
  <c r="D111" i="46"/>
  <c r="D109" i="46"/>
  <c r="D107" i="46"/>
  <c r="D101" i="46"/>
  <c r="D99" i="46"/>
  <c r="D97" i="46"/>
  <c r="D78" i="46"/>
  <c r="D77" i="46"/>
  <c r="D76" i="46"/>
  <c r="D110" i="46"/>
  <c r="D74" i="46"/>
  <c r="D75" i="46"/>
  <c r="D73" i="46"/>
  <c r="D91" i="46"/>
  <c r="D72" i="46"/>
  <c r="D112" i="46"/>
  <c r="D108" i="46"/>
  <c r="D102" i="46"/>
  <c r="D100" i="46"/>
  <c r="D98" i="46"/>
  <c r="C150" i="46"/>
  <c r="D79" i="46"/>
  <c r="D108" i="47"/>
  <c r="D110" i="47"/>
  <c r="D112" i="47"/>
  <c r="D91" i="47"/>
  <c r="D97" i="47"/>
  <c r="D99" i="47"/>
  <c r="D101" i="47"/>
  <c r="D107" i="47"/>
  <c r="D109" i="47"/>
  <c r="D111" i="47"/>
  <c r="D84" i="47"/>
  <c r="D85" i="47" s="1"/>
  <c r="D86" i="47"/>
  <c r="D98" i="47"/>
  <c r="D100" i="47"/>
  <c r="D102" i="47"/>
  <c r="C87" i="92"/>
  <c r="D114" i="47"/>
  <c r="C152" i="47"/>
  <c r="C114" i="46"/>
  <c r="D114" i="46" s="1"/>
  <c r="C87" i="46"/>
  <c r="D86" i="46"/>
  <c r="C92" i="46"/>
  <c r="C93" i="92"/>
  <c r="D73" i="47"/>
  <c r="D77" i="47"/>
  <c r="D74" i="47"/>
  <c r="D78" i="47"/>
  <c r="D75" i="47"/>
  <c r="D79" i="47"/>
  <c r="D72" i="47"/>
  <c r="D76" i="47"/>
  <c r="C150" i="92" l="1"/>
  <c r="D74" i="92"/>
  <c r="D77" i="92"/>
  <c r="D73" i="92"/>
  <c r="D78" i="92"/>
  <c r="D100" i="92"/>
  <c r="D91" i="92"/>
  <c r="D112" i="92"/>
  <c r="D84" i="92"/>
  <c r="D85" i="92" s="1"/>
  <c r="D75" i="92"/>
  <c r="D72" i="92"/>
  <c r="D76" i="92"/>
  <c r="D99" i="92"/>
  <c r="D102" i="92"/>
  <c r="D97" i="92"/>
  <c r="D79" i="92"/>
  <c r="D109" i="92"/>
  <c r="D86" i="92"/>
  <c r="D101" i="92"/>
  <c r="D98" i="92"/>
  <c r="D107" i="92"/>
  <c r="D92" i="92"/>
  <c r="D111" i="92"/>
  <c r="D108" i="92"/>
  <c r="D110" i="92"/>
  <c r="D114" i="92"/>
  <c r="D93" i="47"/>
  <c r="C123" i="47" s="1"/>
  <c r="D113" i="47"/>
  <c r="D115" i="47" s="1"/>
  <c r="C125" i="47" s="1"/>
  <c r="D87" i="47"/>
  <c r="C122" i="47" s="1"/>
  <c r="D103" i="46"/>
  <c r="C124" i="46" s="1"/>
  <c r="D80" i="47"/>
  <c r="C121" i="47" s="1"/>
  <c r="D113" i="46"/>
  <c r="D115" i="46" s="1"/>
  <c r="C125" i="46" s="1"/>
  <c r="D80" i="46"/>
  <c r="C121" i="46" s="1"/>
  <c r="D87" i="46"/>
  <c r="C122" i="46" s="1"/>
  <c r="C115" i="92"/>
  <c r="C115" i="46"/>
  <c r="D92" i="46"/>
  <c r="D93" i="46" s="1"/>
  <c r="C123" i="46" s="1"/>
  <c r="C93" i="46"/>
  <c r="D103" i="47"/>
  <c r="C124" i="47" s="1"/>
  <c r="D113" i="92" l="1"/>
  <c r="D115" i="92" s="1"/>
  <c r="C125" i="92" s="1"/>
  <c r="D87" i="92"/>
  <c r="C122" i="92" s="1"/>
  <c r="D80" i="92"/>
  <c r="C121" i="92" s="1"/>
  <c r="D93" i="92"/>
  <c r="C123" i="92" s="1"/>
  <c r="D103" i="92"/>
  <c r="C124" i="92" s="1"/>
  <c r="C127" i="47"/>
  <c r="C153" i="47" s="1"/>
  <c r="C154" i="47" s="1"/>
  <c r="D132" i="47" s="1"/>
  <c r="C127" i="46"/>
  <c r="C127" i="92" l="1"/>
  <c r="D133" i="47"/>
  <c r="D137" i="47" s="1"/>
  <c r="C153" i="46"/>
  <c r="C154" i="46" s="1"/>
  <c r="D132" i="46" s="1"/>
  <c r="D133" i="46" s="1"/>
  <c r="C153" i="92"/>
  <c r="C154" i="92" s="1"/>
  <c r="D132" i="92" s="1"/>
  <c r="D140" i="47" l="1"/>
  <c r="D136" i="47"/>
  <c r="D135" i="47" s="1"/>
  <c r="D136" i="46"/>
  <c r="D140" i="46"/>
  <c r="D137" i="46"/>
  <c r="D133" i="92"/>
  <c r="D137" i="92" s="1"/>
  <c r="D139" i="47" l="1"/>
  <c r="D141" i="47"/>
  <c r="D134" i="47"/>
  <c r="D142" i="47" s="1"/>
  <c r="C155" i="47" s="1"/>
  <c r="C156" i="47" s="1"/>
  <c r="G6" i="90" s="1"/>
  <c r="D141" i="46"/>
  <c r="D139" i="46"/>
  <c r="D135" i="46"/>
  <c r="D136" i="92"/>
  <c r="D135" i="92" s="1"/>
  <c r="D140" i="92"/>
  <c r="H6" i="90" l="1"/>
  <c r="D134" i="46"/>
  <c r="D142" i="46" s="1"/>
  <c r="C155" i="46" s="1"/>
  <c r="C156" i="46" s="1"/>
  <c r="D139" i="92"/>
  <c r="D134" i="92" s="1"/>
  <c r="D142" i="92" s="1"/>
  <c r="C155" i="92" s="1"/>
  <c r="C156" i="92" s="1"/>
  <c r="D141" i="92"/>
  <c r="G7" i="90" l="1"/>
  <c r="I6" i="90"/>
  <c r="G8" i="90"/>
  <c r="H8" i="90" l="1"/>
  <c r="I8" i="90" s="1"/>
  <c r="H7" i="90"/>
  <c r="H12" i="90" l="1"/>
  <c r="I7" i="90"/>
  <c r="I12" i="90" s="1"/>
</calcChain>
</file>

<file path=xl/sharedStrings.xml><?xml version="1.0" encoding="utf-8"?>
<sst xmlns="http://schemas.openxmlformats.org/spreadsheetml/2006/main" count="1731" uniqueCount="231">
  <si>
    <t>Dados complementares para composição dos custos referente à mão-de-obra</t>
  </si>
  <si>
    <t>Tipo de serviço (mesmo serviço com características distintas)</t>
  </si>
  <si>
    <t>Salário normativo da categoria profissional</t>
  </si>
  <si>
    <t>Categoria profissional (vinculada à execução contratual)</t>
  </si>
  <si>
    <t>Data base da categoria (dia/mês/ano)</t>
  </si>
  <si>
    <t>MÓDULO 1 - COMPOSIÇÃO DA REMUNERAÇÃO</t>
  </si>
  <si>
    <t>I</t>
  </si>
  <si>
    <t>Composição da Remuneração</t>
  </si>
  <si>
    <t>Valor (R$)</t>
  </si>
  <si>
    <t>A</t>
  </si>
  <si>
    <t>Salário 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</si>
  <si>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</si>
  <si>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</si>
  <si>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</si>
  <si>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</si>
  <si>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</si>
  <si>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</si>
  <si>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</si>
  <si>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Hora noturna adicional</t>
  </si>
  <si>
    <t>F</t>
  </si>
  <si>
    <t>Adicional de hora extra</t>
  </si>
  <si>
    <t>G</t>
  </si>
  <si>
    <t>H</t>
  </si>
  <si>
    <t>Outros (especificar)</t>
  </si>
  <si>
    <t>Total da Remuneração</t>
  </si>
  <si>
    <t>MÓDULO 2 - BENEFÍCIOS MENSAIS E DIÁRIOS</t>
  </si>
  <si>
    <t>II</t>
  </si>
  <si>
    <t>Benefícios Mensais e Diários</t>
  </si>
  <si>
    <t>Transporte</t>
  </si>
  <si>
    <t>Auxílio alimentação (vales, cesta básica etc.)</t>
  </si>
  <si>
    <t>Assistência médica e familiar</t>
  </si>
  <si>
    <t>Seguro de vida, invalidez e funeral</t>
  </si>
  <si>
    <t>Total de benefícios mensais e diários</t>
  </si>
  <si>
    <t>MÓDULO 3 - INSUMOS DIVERSOS (uniformes, materiais, equipamentos e outros)</t>
  </si>
  <si>
    <t>III</t>
  </si>
  <si>
    <t>Insumos diversos</t>
  </si>
  <si>
    <t>Total de Insumos Diversos:</t>
  </si>
  <si>
    <t>MÓDULO 4 - ENCARGOS SOCIAIS E TRABALHISTAS</t>
  </si>
  <si>
    <t>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</si>
  <si>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</si>
  <si>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</si>
  <si>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</si>
  <si>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</si>
  <si>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</si>
  <si>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</si>
  <si>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</si>
  <si>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</si>
  <si>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</si>
  <si>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</si>
  <si>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</si>
  <si>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4.2</t>
  </si>
  <si>
    <t>13º Salário</t>
  </si>
  <si>
    <t>Subtotal</t>
  </si>
  <si>
    <t>Submódulo 4.3 - Afastamento Maternidade</t>
  </si>
  <si>
    <t>4.3</t>
  </si>
  <si>
    <t>Afastamento Maternidade</t>
  </si>
  <si>
    <t>Incidência do submódulo 4.1 sobre afastamento maternidade</t>
  </si>
  <si>
    <t>4.4</t>
  </si>
  <si>
    <t>Provisão para Rescisão</t>
  </si>
  <si>
    <t>Aviso prévio indenizado</t>
  </si>
  <si>
    <t>Incidência do FGTS s/aviso prévio indenizado</t>
  </si>
  <si>
    <t>Aviso prévio trabalhado</t>
  </si>
  <si>
    <t>Incidência do submódulo 4.1 s/aviso prévio trabalhado</t>
  </si>
  <si>
    <t>Total:</t>
  </si>
  <si>
    <t>Submódulo 4.5 - Custo de Reposição do Profissional Ausente</t>
  </si>
  <si>
    <t>4.5</t>
  </si>
  <si>
    <t>Composição do custo de Reposição do Profissional Ausente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</si>
  <si>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</si>
  <si>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</si>
  <si>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</si>
  <si>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</si>
  <si>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</si>
  <si>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4 - Encargos Sociais e Trabalhistas</t>
  </si>
  <si>
    <t>4.6</t>
  </si>
  <si>
    <t>MÓDULO 5 - CUSTOS INDIRETOS, TRIBUTOS E LUCRO</t>
  </si>
  <si>
    <t>Custos Indiretos, Tributos e Lucro</t>
  </si>
  <si>
    <t>Custos Indiretos</t>
  </si>
  <si>
    <t>Tributos</t>
  </si>
  <si>
    <t>Tributos Federais (especificar)</t>
  </si>
  <si>
    <t>Tributos Estaduais (especificar)</t>
  </si>
  <si>
    <t>Tributos Municipais (especificar)</t>
  </si>
  <si>
    <t>Outros Tributos (especificar)</t>
  </si>
  <si>
    <t>Lucro</t>
  </si>
  <si>
    <t xml:space="preserve">Anexo II – B </t>
  </si>
  <si>
    <t>Quadro-resumo do Custo por empregado – (Valor por empregado)</t>
  </si>
  <si>
    <t>Mão-de-Obra vinculada à execução contratual (valor por empregado)</t>
  </si>
  <si>
    <t>(R$)</t>
  </si>
  <si>
    <t>Módulo 1 - Composição da Remuneração</t>
  </si>
  <si>
    <t>Módulo 2 - Benefícios Mensais e Diários</t>
  </si>
  <si>
    <t>Módulo 3 - Insumos Diversos (uniformes, materiais, equipamentos e outros).</t>
  </si>
  <si>
    <t>Subtotal (A + B + C + D):</t>
  </si>
  <si>
    <t>Módulo 5 - Custos Indiretos, Tributos e Lucro</t>
  </si>
  <si>
    <t>A.1</t>
  </si>
  <si>
    <t>Desconto Transporte</t>
  </si>
  <si>
    <t>PIS</t>
  </si>
  <si>
    <t>COFINS</t>
  </si>
  <si>
    <t>ISSQN</t>
  </si>
  <si>
    <t>Quantidade</t>
  </si>
  <si>
    <t>MODELO DE PLANILHA DE COMPOSIÇÃO DE CUSTOS E FORMAÇÃO DE PREÇOS</t>
  </si>
  <si>
    <t xml:space="preserve">Licitação nº </t>
  </si>
  <si>
    <t>Dia ___ / ___ / _____ às ____ : ____ horas</t>
  </si>
  <si>
    <t>Nº Processo:</t>
  </si>
  <si>
    <t>Discriminação dos Serviços (dados referentes à contratação)</t>
  </si>
  <si>
    <t>Data de apresentação da proposta (dia/mês/ano)</t>
  </si>
  <si>
    <t>Município/UF</t>
  </si>
  <si>
    <t>Ano, Acordo, Convenção ou Sentença Normativa em Dissídio Coletivo</t>
  </si>
  <si>
    <t>Nº de meses de execução contratual</t>
  </si>
  <si>
    <t>12 meses</t>
  </si>
  <si>
    <t>Identificação do Serviço</t>
  </si>
  <si>
    <t>Tipo de Serviço</t>
  </si>
  <si>
    <t>Quantidade (total) a contratar (em função da unidade de medida)</t>
  </si>
  <si>
    <t>Auxílio Creche</t>
  </si>
  <si>
    <t>Submódulo 4.1 - Encargos previdenciários, FGTS e outras contribuições</t>
  </si>
  <si>
    <t>Submódulo 4.2 - 13º (décimo terceiro) Salário</t>
  </si>
  <si>
    <t>Incidência do Submódulo 4.1 sobre 13º (décimo terceiro) Salário</t>
  </si>
  <si>
    <t>Multa do FGTS e contribuições sociais s/aviso prévio indenizado</t>
  </si>
  <si>
    <t>Multa FGTS  e contribuições sociais do aviso prévio trabalhado</t>
  </si>
  <si>
    <t>Férias e terço constitucional de férias</t>
  </si>
  <si>
    <t>C.1</t>
  </si>
  <si>
    <t>C.1.1</t>
  </si>
  <si>
    <t>C.1.2</t>
  </si>
  <si>
    <t>C.2</t>
  </si>
  <si>
    <t>C.3</t>
  </si>
  <si>
    <t>C.3.1</t>
  </si>
  <si>
    <t>C.4</t>
  </si>
  <si>
    <t>Submódulo 4.4 – Provisão para Rescisão</t>
  </si>
  <si>
    <t xml:space="preserve">13º Salário </t>
  </si>
  <si>
    <t>Quantidade Anual (N)</t>
  </si>
  <si>
    <t>Valor unitário (O)</t>
  </si>
  <si>
    <t>Valor Mensal Total (Q)</t>
  </si>
  <si>
    <t>Outros (Assistência Odontológica)</t>
  </si>
  <si>
    <t>CARGO REFERÊNCIA - CCT</t>
  </si>
  <si>
    <t>CCT’s-REFERÊNCIA</t>
  </si>
  <si>
    <t>CATEGORIA PROFISSIONAL</t>
  </si>
  <si>
    <t>TIPO DE UNIFORME</t>
  </si>
  <si>
    <t>FEMININO</t>
  </si>
  <si>
    <t>Blusa branca de mangas compridas e/ou curtas, abotoamento frontal contendo a identificação da Contratada – 3 peças</t>
  </si>
  <si>
    <t>Blazer na cor preta preta  - 2 peças</t>
  </si>
  <si>
    <t>Lenço (padronizado) para o pescoço – 2 peças</t>
  </si>
  <si>
    <t>Saia, calça comprida ou vestido na cor preta – 2 peças</t>
  </si>
  <si>
    <t>Sapato em couro, na cor preta – 2 peças</t>
  </si>
  <si>
    <t>MASCULINO</t>
  </si>
  <si>
    <t>Camisa branca de mangas compridas e/ou curtas, abotoamento frontal contendo a identificação da Contratada – 3 peças</t>
  </si>
  <si>
    <t>Blazer na cor preta – 2 peças</t>
  </si>
  <si>
    <t>Calça comprida na cor preta – 2 peças</t>
  </si>
  <si>
    <t>Sapato em couro, na cor preta – 2 pares</t>
  </si>
  <si>
    <t>Gravata – 2 peças</t>
  </si>
  <si>
    <t>Cinto em couro, na cor preta – 2 peças</t>
  </si>
  <si>
    <t>*A PLANILHA DE CUSTOS DOS UNIFORMES PARA REALIZAÇÃO DO SERVIÇO DE APOIO DE SERVIÇOS GERAIS (GRUPO 2) DEVERÁ SER APRESENTADA JUNTO COM A PLANILHA DE COMPOSIÇÃO DE CUSTOS E FORMAÇÃO DE PREÇOS DOS CARGOS DE CARREGADOR, MOTORISTA (VEICULOS LEVES), MOTORISTA (VEÍCULO PESADO), RECEPCIONISTA E ENCARREGADO-GERAL, PARA JUSTIFICAR O VALOR ATRIBUÍDO À ALÍNEA “A” (UNIFORMES) DO MÓDULO 3 (INSUMOS DIVERSOS).</t>
  </si>
  <si>
    <t>Valor Anual (P=NxO)</t>
  </si>
  <si>
    <t>TOTAL</t>
  </si>
  <si>
    <t>QUANTIDADE SEMESTRAL POR POSTO</t>
  </si>
  <si>
    <t xml:space="preserve">Valor Mensal por Categoria Profissional (Q / nº de postos  / 12 meses) </t>
  </si>
  <si>
    <t>Carregador</t>
  </si>
  <si>
    <t>Camiseta (padronizada, em malha de algodão, com mangas curtas e/ou compridas – 3 peças</t>
  </si>
  <si>
    <t>Casaco de frio  – 2 peças</t>
  </si>
  <si>
    <t>Calça comprida (padronizada) na cor preta, em brim ou tipo jeans – 2 peças</t>
  </si>
  <si>
    <t>Meia, na cor preta – 2 pares</t>
  </si>
  <si>
    <t>Sapato/bota/botina, em couro, com solado baixo, antiderrapante – 2 pares</t>
  </si>
  <si>
    <t>Jaleco comprido, na cor azul preta, com 2 bolsos em brim – 2 peças</t>
  </si>
  <si>
    <t>VALOR  ESTIMADO DA PLANILHA DE CUSTOS DOS UNIFORMES PARA REALIZAÇÃO DO SERVIÇO APOIO DE SERVIÇOS GERAIS (EXCETO CARREGADOR)</t>
  </si>
  <si>
    <t>VALOR  ESTIMADO DA PLANILHA DE CUSTOS DOS UNIFORMES PARA REALIZAÇÃO DO SERVIÇO  DE CARREGADOR</t>
  </si>
  <si>
    <t>MODELO DE PLANILHA DE CUSTOS DOS UNIFORMES PARA REALIZAÇÃO DO SERVIÇO APOIO SERVIÇOS GERAIS</t>
  </si>
  <si>
    <t>Motorista / Recepcionista / Operador de Vídeo / Encarregado-Geral</t>
  </si>
  <si>
    <t>Benefício Social Familiar</t>
  </si>
  <si>
    <t>Fundo de Formação Profissional</t>
  </si>
  <si>
    <t>Exames Médicos adm. CLT art. 168</t>
  </si>
  <si>
    <t>Uniformes/EPI´s</t>
  </si>
  <si>
    <t>Outros (Especificar) 0,00%</t>
  </si>
  <si>
    <t>Materiais/Ferramentais</t>
  </si>
  <si>
    <r>
      <t xml:space="preserve">Nota: </t>
    </r>
    <r>
      <rPr>
        <sz val="10"/>
        <rFont val="Calibri"/>
        <family val="2"/>
      </rPr>
      <t>Deverá ser elaborado um quadro para cada tipo de serviço.</t>
    </r>
  </si>
  <si>
    <t>ITAIPULÂNDIA/PR</t>
  </si>
  <si>
    <t>13º (décimo terceiro) Salário - 11,65%</t>
  </si>
  <si>
    <t>Afastamento Maternidade - 0,06%</t>
  </si>
  <si>
    <r>
      <t xml:space="preserve">Nota: </t>
    </r>
    <r>
      <rPr>
        <sz val="10"/>
        <rFont val="Calibri"/>
        <family val="2"/>
      </rPr>
      <t>o valor informado deverá ser o custo real do insumo (descontado o valor eventualmente pago pelo empregado).</t>
    </r>
  </si>
  <si>
    <r>
      <t xml:space="preserve">Nota: </t>
    </r>
    <r>
      <rPr>
        <sz val="10"/>
        <rFont val="Calibri"/>
        <family val="2"/>
      </rPr>
      <t>Valores mensais por empregado.</t>
    </r>
  </si>
  <si>
    <r>
      <t xml:space="preserve">Nota(1): </t>
    </r>
    <r>
      <rPr>
        <sz val="10"/>
        <rFont val="Calibri"/>
        <family val="2"/>
      </rPr>
      <t>Custos indiretos, tributos e lucro por empregado.</t>
    </r>
  </si>
  <si>
    <t>RESUMO TOTAL (QUADROS 4.1 + 4.2 + 4.3 + 4.4 + 4.5)</t>
  </si>
  <si>
    <t xml:space="preserve"> MÓDULO 4: ENCARGOS SOCIAIS E TRABALHISTAS</t>
  </si>
  <si>
    <t>Posto</t>
  </si>
  <si>
    <t>INSALUBRIDADE: NR 15</t>
  </si>
  <si>
    <t>Anexo "14" Agentes Biológicos</t>
  </si>
  <si>
    <t>HORA EXTRA "Feriados" (média 7h)</t>
  </si>
  <si>
    <t>Custos garantia do Cto/Seg. Resp. Civil</t>
  </si>
  <si>
    <t>Encargos Previdênciários, FGTS e outras contribuições - 37,8%</t>
  </si>
  <si>
    <t>Custo de Rescisão - 9,57%</t>
  </si>
  <si>
    <t>Custo de Reposição do Profissional Ausente - 18,79%</t>
  </si>
  <si>
    <t>FUNÇÃO</t>
  </si>
  <si>
    <t>QTDE</t>
  </si>
  <si>
    <t>CARGA HORÁRIA</t>
  </si>
  <si>
    <t>Total Geral</t>
  </si>
  <si>
    <t>Valor total por POSTO:</t>
  </si>
  <si>
    <t>VALOR UNITARIO</t>
  </si>
  <si>
    <t>VALOR MENSAL</t>
  </si>
  <si>
    <t>VALOR ANUAL</t>
  </si>
  <si>
    <t>CBO</t>
  </si>
  <si>
    <t>CCT</t>
  </si>
  <si>
    <t>Adicional de Intrajornada</t>
  </si>
  <si>
    <t>Geral da Licitação</t>
  </si>
  <si>
    <t>Materiais/Ferramentais/Equipamentos</t>
  </si>
  <si>
    <t>Equipamentos</t>
  </si>
  <si>
    <t>Equipamento</t>
  </si>
  <si>
    <t>SIEMACO/PR</t>
  </si>
  <si>
    <t>Monitor</t>
  </si>
  <si>
    <t>01/02/2025 a 31/01/2026</t>
  </si>
  <si>
    <t>Convenção Coletiva de Trabalho 2025/2026</t>
  </si>
  <si>
    <t>Uniformes/EPI´s (3 jalecos e 1 cracha por ano)</t>
  </si>
  <si>
    <t xml:space="preserve">SIEMACO </t>
  </si>
  <si>
    <t xml:space="preserve">Monitor Escolar 30 horas </t>
  </si>
  <si>
    <t>Monitor Escolar</t>
  </si>
  <si>
    <t>SIEMACO</t>
  </si>
  <si>
    <t>Monitor escolar 40 horas</t>
  </si>
  <si>
    <t>Monitor escolar</t>
  </si>
  <si>
    <t>Profissional de Apoio escolar 20 horas</t>
  </si>
  <si>
    <t>Profissional de apoio escolar</t>
  </si>
  <si>
    <t>01/02/205 a 31/01/2026</t>
  </si>
  <si>
    <t>Uniformes/EPI´s( 3 jalecos e 1 cracha por ano)</t>
  </si>
  <si>
    <t>Profissional de apoio escolar 30hs</t>
  </si>
  <si>
    <t>Profissional de Apoio escolar</t>
  </si>
  <si>
    <t>100HS</t>
  </si>
  <si>
    <t>150 HS</t>
  </si>
  <si>
    <t>PROFISSIONAL DE APOIO ESCOLAR</t>
  </si>
  <si>
    <t>200 HS</t>
  </si>
  <si>
    <t>Monitor Escolar 100 hs</t>
  </si>
  <si>
    <t>INSPETOR ESCOLAR</t>
  </si>
  <si>
    <t>Para 12 meses</t>
  </si>
  <si>
    <t>SINDSFOZ</t>
  </si>
  <si>
    <t>Segurança</t>
  </si>
  <si>
    <t>hora</t>
  </si>
  <si>
    <t>Segurança valor da hora</t>
  </si>
  <si>
    <t>01/0/2025 a 31/07/2026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</si>
</sst>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 &quot;R$&quot;\ * #,##0.00_ ;_ &quot;R$&quot;\ * \-#,##0.00_ ;_ &quot;R$&quot;\ * &quot;-&quot;??_ ;_ @_ "/>
    <numFmt numFmtId="165" formatCode="_ &quot;R$&quot;\ * #,##0.0000_ ;_ &quot;R$&quot;\ * \-#,##0.0000_ ;_ &quot;R$&quot;\ * &quot;-&quot;????_ ;_ @_ "/>
  </numFmts>
  <fonts count="30" x14ac:knownFonts="1">
    <font>
      <sz val="11"/>
      <color theme="1"/>
      <name val="Calibri"/>
      <family val="2"/>
      <scheme val="minor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mbria"/>
      <family val="1"/>
    </font>
    <font>
      <b/>
      <sz val="12"/>
      <name val="Calibri"/>
      <family val="2"/>
      <scheme val="minor"/>
    </font>
    <font>
      <b/>
      <sz val="11"/>
      <color theme="1"/>
      <name val="Arial"/>
      <family val="2"/>
    </font>
    <font>
      <sz val="8"/>
      <color rgb="FFFF0000"/>
      <name val="Calibri"/>
      <family val="2"/>
      <scheme val="minor"/>
    </font>
    <font>
      <b/>
      <sz val="10"/>
      <color rgb="FF000000"/>
      <name val="Cambria"/>
      <family val="1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93">
    <xf numFmtId="0" fontId="0" fillId="0" borderId="0" xfId="0"/>
    <xf numFmtId="44" fontId="9" fillId="0" borderId="1" xfId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4" fontId="0" fillId="0" borderId="0" xfId="0" applyNumberFormat="1"/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4" fontId="9" fillId="0" borderId="2" xfId="0" applyNumberFormat="1" applyFont="1" applyBorder="1" applyAlignment="1">
      <alignment horizontal="center" vertical="center" wrapText="1"/>
    </xf>
    <xf numFmtId="44" fontId="9" fillId="0" borderId="3" xfId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justify" vertical="center" wrapText="1"/>
    </xf>
    <xf numFmtId="0" fontId="12" fillId="2" borderId="20" xfId="0" applyFont="1" applyFill="1" applyBorder="1" applyAlignment="1">
      <alignment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vertical="center" wrapText="1"/>
    </xf>
    <xf numFmtId="44" fontId="9" fillId="0" borderId="4" xfId="1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justify" vertical="center" wrapText="1"/>
    </xf>
    <xf numFmtId="0" fontId="0" fillId="3" borderId="0" xfId="0" applyFill="1"/>
    <xf numFmtId="164" fontId="0" fillId="0" borderId="0" xfId="0" applyNumberFormat="1"/>
    <xf numFmtId="0" fontId="13" fillId="4" borderId="0" xfId="0" applyFont="1" applyFill="1"/>
    <xf numFmtId="0" fontId="2" fillId="4" borderId="0" xfId="0" applyFont="1" applyFill="1" applyAlignment="1">
      <alignment horizontal="justify" vertical="center"/>
    </xf>
    <xf numFmtId="0" fontId="4" fillId="4" borderId="0" xfId="0" applyFont="1" applyFill="1" applyAlignment="1">
      <alignment horizontal="justify" vertical="center"/>
    </xf>
    <xf numFmtId="0" fontId="3" fillId="4" borderId="0" xfId="0" applyFont="1" applyFill="1" applyAlignment="1">
      <alignment horizontal="justify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justify" vertical="center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4" fontId="14" fillId="4" borderId="1" xfId="1" applyFont="1" applyFill="1" applyBorder="1" applyAlignment="1">
      <alignment horizontal="justify" vertical="center" wrapText="1"/>
    </xf>
    <xf numFmtId="44" fontId="14" fillId="4" borderId="1" xfId="1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4" fillId="4" borderId="0" xfId="0" applyFont="1" applyFill="1"/>
    <xf numFmtId="0" fontId="15" fillId="4" borderId="2" xfId="0" applyFont="1" applyFill="1" applyBorder="1" applyAlignment="1">
      <alignment vertical="center" wrapText="1"/>
    </xf>
    <xf numFmtId="0" fontId="14" fillId="4" borderId="5" xfId="0" applyFont="1" applyFill="1" applyBorder="1" applyAlignment="1">
      <alignment horizontal="justify" vertical="center" wrapText="1"/>
    </xf>
    <xf numFmtId="0" fontId="14" fillId="4" borderId="3" xfId="0" applyFont="1" applyFill="1" applyBorder="1" applyAlignment="1">
      <alignment vertical="center" wrapText="1"/>
    </xf>
    <xf numFmtId="14" fontId="14" fillId="4" borderId="3" xfId="0" applyNumberFormat="1" applyFont="1" applyFill="1" applyBorder="1" applyAlignment="1">
      <alignment horizontal="right" vertical="center" wrapText="1"/>
    </xf>
    <xf numFmtId="0" fontId="14" fillId="4" borderId="7" xfId="0" applyFont="1" applyFill="1" applyBorder="1" applyAlignment="1">
      <alignment horizontal="justify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6" fillId="0" borderId="0" xfId="0" applyFont="1"/>
    <xf numFmtId="0" fontId="14" fillId="4" borderId="5" xfId="0" applyFont="1" applyFill="1" applyBorder="1" applyAlignment="1">
      <alignment horizontal="left" vertical="center" wrapText="1"/>
    </xf>
    <xf numFmtId="44" fontId="14" fillId="4" borderId="3" xfId="1" applyFont="1" applyFill="1" applyBorder="1" applyAlignment="1">
      <alignment horizontal="center" vertical="center" wrapText="1"/>
    </xf>
    <xf numFmtId="44" fontId="15" fillId="4" borderId="3" xfId="1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7" fillId="3" borderId="0" xfId="0" applyFont="1" applyFill="1"/>
    <xf numFmtId="0" fontId="18" fillId="3" borderId="0" xfId="0" applyFont="1" applyFill="1"/>
    <xf numFmtId="0" fontId="14" fillId="4" borderId="3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7" xfId="0" applyFont="1" applyFill="1" applyBorder="1" applyAlignment="1">
      <alignment horizontal="center" vertical="center" wrapText="1"/>
    </xf>
    <xf numFmtId="44" fontId="15" fillId="4" borderId="1" xfId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44" fontId="15" fillId="4" borderId="0" xfId="1" applyFont="1" applyFill="1" applyBorder="1" applyAlignment="1">
      <alignment horizontal="center" vertical="center" wrapText="1"/>
    </xf>
    <xf numFmtId="10" fontId="14" fillId="4" borderId="1" xfId="2" applyNumberFormat="1" applyFont="1" applyFill="1" applyBorder="1" applyAlignment="1">
      <alignment horizontal="center" vertical="center" wrapText="1"/>
    </xf>
    <xf numFmtId="10" fontId="15" fillId="4" borderId="3" xfId="2" applyNumberFormat="1" applyFont="1" applyFill="1" applyBorder="1" applyAlignment="1">
      <alignment horizontal="center" vertical="center" wrapText="1"/>
    </xf>
    <xf numFmtId="44" fontId="15" fillId="4" borderId="1" xfId="1" applyFont="1" applyFill="1" applyBorder="1" applyAlignment="1">
      <alignment horizontal="justify" vertical="center" wrapText="1"/>
    </xf>
    <xf numFmtId="0" fontId="14" fillId="4" borderId="1" xfId="0" applyFont="1" applyFill="1" applyBorder="1" applyAlignment="1">
      <alignment horizontal="left" vertical="center" wrapText="1"/>
    </xf>
    <xf numFmtId="10" fontId="15" fillId="4" borderId="1" xfId="2" applyNumberFormat="1" applyFont="1" applyFill="1" applyBorder="1" applyAlignment="1">
      <alignment horizontal="center" vertical="center" wrapText="1"/>
    </xf>
    <xf numFmtId="44" fontId="15" fillId="4" borderId="1" xfId="1" applyFont="1" applyFill="1" applyBorder="1" applyAlignment="1">
      <alignment horizontal="right" vertical="center" wrapText="1"/>
    </xf>
    <xf numFmtId="44" fontId="14" fillId="4" borderId="1" xfId="0" applyNumberFormat="1" applyFont="1" applyFill="1" applyBorder="1" applyAlignment="1">
      <alignment horizontal="justify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vertical="center" wrapText="1"/>
    </xf>
    <xf numFmtId="10" fontId="20" fillId="4" borderId="1" xfId="2" applyNumberFormat="1" applyFont="1" applyFill="1" applyBorder="1" applyAlignment="1">
      <alignment horizontal="center" vertical="center" wrapText="1"/>
    </xf>
    <xf numFmtId="44" fontId="20" fillId="4" borderId="1" xfId="0" applyNumberFormat="1" applyFont="1" applyFill="1" applyBorder="1" applyAlignment="1">
      <alignment horizontal="justify" vertical="center" wrapText="1"/>
    </xf>
    <xf numFmtId="0" fontId="20" fillId="4" borderId="1" xfId="0" applyFont="1" applyFill="1" applyBorder="1" applyAlignment="1">
      <alignment horizontal="justify" vertical="center" wrapText="1"/>
    </xf>
    <xf numFmtId="44" fontId="14" fillId="4" borderId="1" xfId="1" applyFont="1" applyFill="1" applyBorder="1" applyAlignment="1">
      <alignment horizontal="left" vertical="center" wrapText="1"/>
    </xf>
    <xf numFmtId="0" fontId="0" fillId="4" borderId="0" xfId="0" applyFill="1"/>
    <xf numFmtId="0" fontId="15" fillId="4" borderId="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justify" vertical="center" wrapText="1"/>
    </xf>
    <xf numFmtId="0" fontId="15" fillId="4" borderId="0" xfId="0" applyFont="1" applyFill="1" applyAlignment="1">
      <alignment horizontal="center" vertical="center" wrapText="1"/>
    </xf>
    <xf numFmtId="44" fontId="15" fillId="4" borderId="1" xfId="0" applyNumberFormat="1" applyFont="1" applyFill="1" applyBorder="1" applyAlignment="1">
      <alignment horizontal="center" vertical="center" wrapText="1"/>
    </xf>
    <xf numFmtId="14" fontId="15" fillId="4" borderId="4" xfId="0" applyNumberFormat="1" applyFont="1" applyFill="1" applyBorder="1" applyAlignment="1">
      <alignment horizontal="center" vertical="center" wrapText="1"/>
    </xf>
    <xf numFmtId="44" fontId="22" fillId="4" borderId="3" xfId="1" applyFont="1" applyFill="1" applyBorder="1" applyAlignment="1">
      <alignment horizontal="center" vertical="center" wrapText="1"/>
    </xf>
    <xf numFmtId="0" fontId="17" fillId="4" borderId="0" xfId="0" applyFont="1" applyFill="1"/>
    <xf numFmtId="0" fontId="18" fillId="4" borderId="0" xfId="0" applyFont="1" applyFill="1"/>
    <xf numFmtId="0" fontId="16" fillId="4" borderId="0" xfId="0" applyFont="1" applyFill="1"/>
    <xf numFmtId="164" fontId="0" fillId="4" borderId="0" xfId="0" applyNumberFormat="1" applyFill="1"/>
    <xf numFmtId="0" fontId="7" fillId="4" borderId="0" xfId="0" applyFont="1" applyFill="1"/>
    <xf numFmtId="0" fontId="8" fillId="4" borderId="0" xfId="0" applyFont="1" applyFill="1"/>
    <xf numFmtId="44" fontId="14" fillId="4" borderId="0" xfId="1" applyFont="1" applyFill="1" applyBorder="1" applyAlignment="1">
      <alignment horizontal="justify" vertical="center" wrapText="1"/>
    </xf>
    <xf numFmtId="44" fontId="14" fillId="4" borderId="11" xfId="1" applyFont="1" applyFill="1" applyBorder="1" applyAlignment="1">
      <alignment horizontal="justify" vertical="center" wrapText="1"/>
    </xf>
    <xf numFmtId="165" fontId="0" fillId="4" borderId="0" xfId="0" applyNumberFormat="1" applyFill="1"/>
    <xf numFmtId="44" fontId="20" fillId="4" borderId="11" xfId="0" applyNumberFormat="1" applyFont="1" applyFill="1" applyBorder="1" applyAlignment="1">
      <alignment horizontal="justify" vertical="center" wrapText="1"/>
    </xf>
    <xf numFmtId="44" fontId="0" fillId="4" borderId="0" xfId="0" applyNumberFormat="1" applyFill="1"/>
    <xf numFmtId="0" fontId="23" fillId="0" borderId="0" xfId="0" applyFont="1" applyAlignment="1">
      <alignment horizontal="justify" vertical="center" wrapText="1"/>
    </xf>
    <xf numFmtId="0" fontId="27" fillId="6" borderId="2" xfId="0" applyFont="1" applyFill="1" applyBorder="1" applyAlignment="1">
      <alignment horizontal="center" vertical="center" wrapText="1"/>
    </xf>
    <xf numFmtId="10" fontId="6" fillId="0" borderId="0" xfId="2" applyNumberFormat="1" applyFont="1"/>
    <xf numFmtId="44" fontId="26" fillId="4" borderId="11" xfId="0" applyNumberFormat="1" applyFont="1" applyFill="1" applyBorder="1" applyAlignment="1">
      <alignment horizontal="justify" vertical="center" wrapText="1"/>
    </xf>
    <xf numFmtId="44" fontId="7" fillId="0" borderId="0" xfId="0" applyNumberFormat="1" applyFont="1"/>
    <xf numFmtId="0" fontId="21" fillId="4" borderId="1" xfId="0" applyFont="1" applyFill="1" applyBorder="1" applyAlignment="1">
      <alignment horizontal="center" vertical="center" wrapText="1"/>
    </xf>
    <xf numFmtId="0" fontId="22" fillId="4" borderId="0" xfId="0" applyFont="1" applyFill="1"/>
    <xf numFmtId="0" fontId="22" fillId="0" borderId="0" xfId="0" applyFont="1"/>
    <xf numFmtId="10" fontId="0" fillId="4" borderId="0" xfId="0" applyNumberFormat="1" applyFill="1"/>
    <xf numFmtId="0" fontId="2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44" fontId="27" fillId="0" borderId="2" xfId="0" applyNumberFormat="1" applyFont="1" applyBorder="1" applyAlignment="1">
      <alignment vertical="center" wrapText="1"/>
    </xf>
    <xf numFmtId="0" fontId="27" fillId="0" borderId="2" xfId="0" applyFont="1" applyBorder="1" applyAlignment="1">
      <alignment horizontal="justify" vertical="center"/>
    </xf>
    <xf numFmtId="14" fontId="15" fillId="0" borderId="4" xfId="0" applyNumberFormat="1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44" fontId="16" fillId="7" borderId="3" xfId="1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left" vertical="center" wrapText="1"/>
    </xf>
    <xf numFmtId="44" fontId="29" fillId="4" borderId="1" xfId="0" applyNumberFormat="1" applyFont="1" applyFill="1" applyBorder="1" applyAlignment="1">
      <alignment horizontal="center" vertical="center" wrapText="1"/>
    </xf>
    <xf numFmtId="14" fontId="29" fillId="0" borderId="4" xfId="0" applyNumberFormat="1" applyFont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44" fontId="16" fillId="4" borderId="3" xfId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justify" vertical="center"/>
    </xf>
    <xf numFmtId="0" fontId="27" fillId="4" borderId="2" xfId="0" applyFont="1" applyFill="1" applyBorder="1" applyAlignment="1">
      <alignment horizontal="center" vertical="center"/>
    </xf>
    <xf numFmtId="44" fontId="27" fillId="4" borderId="2" xfId="0" applyNumberFormat="1" applyFont="1" applyFill="1" applyBorder="1" applyAlignment="1">
      <alignment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27" fillId="6" borderId="31" xfId="0" applyFont="1" applyFill="1" applyBorder="1" applyAlignment="1">
      <alignment horizontal="center" vertical="center" wrapText="1"/>
    </xf>
    <xf numFmtId="0" fontId="27" fillId="6" borderId="32" xfId="0" applyFont="1" applyFill="1" applyBorder="1" applyAlignment="1">
      <alignment horizontal="center" vertical="center" wrapText="1"/>
    </xf>
    <xf numFmtId="0" fontId="27" fillId="5" borderId="31" xfId="0" applyFont="1" applyFill="1" applyBorder="1" applyAlignment="1">
      <alignment horizontal="center" vertical="center"/>
    </xf>
    <xf numFmtId="44" fontId="27" fillId="4" borderId="32" xfId="0" applyNumberFormat="1" applyFont="1" applyFill="1" applyBorder="1" applyAlignment="1">
      <alignment vertical="center" wrapText="1"/>
    </xf>
    <xf numFmtId="44" fontId="27" fillId="0" borderId="32" xfId="0" applyNumberFormat="1" applyFont="1" applyBorder="1" applyAlignment="1">
      <alignment vertical="center" wrapText="1"/>
    </xf>
    <xf numFmtId="0" fontId="0" fillId="6" borderId="33" xfId="0" applyFill="1" applyBorder="1"/>
    <xf numFmtId="0" fontId="8" fillId="6" borderId="34" xfId="0" applyFont="1" applyFill="1" applyBorder="1" applyAlignment="1">
      <alignment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/>
    </xf>
    <xf numFmtId="0" fontId="0" fillId="6" borderId="34" xfId="0" applyFill="1" applyBorder="1"/>
    <xf numFmtId="0" fontId="0" fillId="6" borderId="34" xfId="0" applyFill="1" applyBorder="1" applyAlignment="1">
      <alignment wrapText="1"/>
    </xf>
    <xf numFmtId="44" fontId="8" fillId="6" borderId="34" xfId="0" applyNumberFormat="1" applyFont="1" applyFill="1" applyBorder="1" applyAlignment="1">
      <alignment wrapText="1"/>
    </xf>
    <xf numFmtId="44" fontId="8" fillId="6" borderId="35" xfId="0" applyNumberFormat="1" applyFont="1" applyFill="1" applyBorder="1" applyAlignment="1">
      <alignment wrapText="1"/>
    </xf>
    <xf numFmtId="0" fontId="17" fillId="0" borderId="0" xfId="0" applyFont="1"/>
    <xf numFmtId="0" fontId="18" fillId="0" borderId="0" xfId="0" applyFont="1"/>
    <xf numFmtId="10" fontId="6" fillId="0" borderId="0" xfId="2" applyNumberFormat="1" applyFont="1" applyFill="1"/>
    <xf numFmtId="0" fontId="16" fillId="4" borderId="3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28" fillId="3" borderId="28" xfId="0" applyFont="1" applyFill="1" applyBorder="1" applyAlignment="1">
      <alignment horizontal="center" vertical="center"/>
    </xf>
    <xf numFmtId="0" fontId="28" fillId="3" borderId="29" xfId="0" applyFont="1" applyFill="1" applyBorder="1" applyAlignment="1">
      <alignment horizontal="center" vertical="center"/>
    </xf>
    <xf numFmtId="0" fontId="28" fillId="3" borderId="30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left" vertical="center"/>
    </xf>
    <xf numFmtId="0" fontId="15" fillId="4" borderId="9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44" fontId="14" fillId="4" borderId="9" xfId="0" applyNumberFormat="1" applyFont="1" applyFill="1" applyBorder="1" applyAlignment="1">
      <alignment horizontal="justify" vertical="center" wrapText="1"/>
    </xf>
    <xf numFmtId="0" fontId="14" fillId="4" borderId="3" xfId="0" applyFont="1" applyFill="1" applyBorder="1" applyAlignment="1">
      <alignment horizontal="justify" vertical="center" wrapText="1"/>
    </xf>
    <xf numFmtId="0" fontId="29" fillId="4" borderId="9" xfId="0" applyFont="1" applyFill="1" applyBorder="1" applyAlignment="1">
      <alignment horizontal="center" vertical="center" wrapText="1"/>
    </xf>
    <xf numFmtId="0" fontId="29" fillId="4" borderId="3" xfId="0" applyFont="1" applyFill="1" applyBorder="1" applyAlignment="1">
      <alignment horizontal="center" vertical="center" wrapText="1"/>
    </xf>
    <xf numFmtId="44" fontId="29" fillId="4" borderId="9" xfId="0" applyNumberFormat="1" applyFont="1" applyFill="1" applyBorder="1" applyAlignment="1">
      <alignment horizontal="center" vertical="center" wrapText="1"/>
    </xf>
    <xf numFmtId="44" fontId="14" fillId="4" borderId="10" xfId="0" applyNumberFormat="1" applyFont="1" applyFill="1" applyBorder="1" applyAlignment="1">
      <alignment horizontal="justify" vertical="center" wrapText="1"/>
    </xf>
    <xf numFmtId="0" fontId="14" fillId="4" borderId="1" xfId="0" applyFont="1" applyFill="1" applyBorder="1" applyAlignment="1">
      <alignment horizontal="justify" vertical="center" wrapText="1"/>
    </xf>
    <xf numFmtId="44" fontId="15" fillId="4" borderId="9" xfId="0" applyNumberFormat="1" applyFont="1" applyFill="1" applyBorder="1" applyAlignment="1">
      <alignment horizontal="justify" vertical="center" wrapText="1"/>
    </xf>
    <xf numFmtId="0" fontId="15" fillId="4" borderId="3" xfId="0" applyFont="1" applyFill="1" applyBorder="1" applyAlignment="1">
      <alignment horizontal="justify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44" fontId="15" fillId="4" borderId="9" xfId="0" applyNumberFormat="1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44" fontId="21" fillId="4" borderId="9" xfId="0" applyNumberFormat="1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Moeda 2" xfId="3" xr:uid="{C2D7199C-8115-457A-A995-E9E6B6600F94}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zoomScaleNormal="100" zoomScaleSheetLayoutView="100" workbookViewId="0">
      <selection activeCell="B28" sqref="B28"/>
    </sheetView>
  </sheetViews>
  <sheetFormatPr defaultRowHeight="15" x14ac:dyDescent="0.25"/>
  <cols>
    <col min="2" max="2" width="31.85546875" customWidth="1"/>
    <col min="3" max="3" width="8.140625" style="100" customWidth="1"/>
    <col min="4" max="4" width="12.85546875" style="100" customWidth="1"/>
    <col min="5" max="5" width="9.7109375" customWidth="1"/>
    <col min="6" max="6" width="18" customWidth="1"/>
    <col min="7" max="7" width="22.7109375" customWidth="1"/>
    <col min="8" max="8" width="21.140625" customWidth="1"/>
    <col min="9" max="9" width="21.28515625" customWidth="1"/>
  </cols>
  <sheetData>
    <row r="1" spans="1:9" x14ac:dyDescent="0.25">
      <c r="A1" s="135" t="s">
        <v>198</v>
      </c>
      <c r="B1" s="135"/>
      <c r="C1" s="135"/>
      <c r="D1" s="135"/>
      <c r="E1" s="135"/>
      <c r="F1" s="135"/>
      <c r="G1" s="135"/>
      <c r="H1" s="135"/>
      <c r="I1" s="135"/>
    </row>
    <row r="2" spans="1:9" x14ac:dyDescent="0.25">
      <c r="A2" s="135"/>
      <c r="B2" s="135"/>
      <c r="C2" s="135"/>
      <c r="D2" s="135"/>
      <c r="E2" s="135"/>
      <c r="F2" s="135"/>
      <c r="G2" s="135"/>
      <c r="H2" s="135"/>
      <c r="I2" s="135"/>
    </row>
    <row r="3" spans="1:9" ht="15.75" thickBot="1" x14ac:dyDescent="0.3">
      <c r="A3" s="135"/>
      <c r="B3" s="135"/>
      <c r="C3" s="135"/>
      <c r="D3" s="135"/>
      <c r="E3" s="135"/>
      <c r="F3" s="135"/>
      <c r="G3" s="135"/>
      <c r="H3" s="135"/>
      <c r="I3" s="135"/>
    </row>
    <row r="4" spans="1:9" ht="23.25" x14ac:dyDescent="0.25">
      <c r="A4" s="136" t="s">
        <v>225</v>
      </c>
      <c r="B4" s="137"/>
      <c r="C4" s="137"/>
      <c r="D4" s="137"/>
      <c r="E4" s="137"/>
      <c r="F4" s="137"/>
      <c r="G4" s="137"/>
      <c r="H4" s="137"/>
      <c r="I4" s="138"/>
    </row>
    <row r="5" spans="1:9" ht="28.5" customHeight="1" x14ac:dyDescent="0.25">
      <c r="A5" s="118" t="s">
        <v>187</v>
      </c>
      <c r="B5" s="91" t="s">
        <v>187</v>
      </c>
      <c r="C5" s="91" t="s">
        <v>195</v>
      </c>
      <c r="D5" s="91" t="s">
        <v>196</v>
      </c>
      <c r="E5" s="91" t="s">
        <v>188</v>
      </c>
      <c r="F5" s="91" t="s">
        <v>189</v>
      </c>
      <c r="G5" s="91" t="s">
        <v>192</v>
      </c>
      <c r="H5" s="91" t="s">
        <v>193</v>
      </c>
      <c r="I5" s="119" t="s">
        <v>194</v>
      </c>
    </row>
    <row r="6" spans="1:9" x14ac:dyDescent="0.25">
      <c r="A6" s="120">
        <v>1</v>
      </c>
      <c r="B6" s="104" t="s">
        <v>224</v>
      </c>
      <c r="C6" s="112"/>
      <c r="D6" s="115" t="s">
        <v>210</v>
      </c>
      <c r="E6" s="115">
        <v>2</v>
      </c>
      <c r="F6" s="115" t="s">
        <v>219</v>
      </c>
      <c r="G6" s="116">
        <f>'Monitor escolar 20 horas'!C156</f>
        <v>3388.4875076697435</v>
      </c>
      <c r="H6" s="116">
        <f t="shared" ref="H6:H9" si="0">G6*E6</f>
        <v>6776.9750153394871</v>
      </c>
      <c r="I6" s="121">
        <f t="shared" ref="I6:I11" si="1">H6*12</f>
        <v>81323.700184073852</v>
      </c>
    </row>
    <row r="7" spans="1:9" ht="15" customHeight="1" x14ac:dyDescent="0.25">
      <c r="A7" s="120">
        <f>A6+1</f>
        <v>2</v>
      </c>
      <c r="B7" s="114" t="s">
        <v>224</v>
      </c>
      <c r="C7" s="112"/>
      <c r="D7" s="115" t="s">
        <v>210</v>
      </c>
      <c r="E7" s="115">
        <v>5</v>
      </c>
      <c r="F7" s="115" t="s">
        <v>220</v>
      </c>
      <c r="G7" s="116">
        <f>'Monitor escolar 30 horas'!C156</f>
        <v>4489.7276250371278</v>
      </c>
      <c r="H7" s="103">
        <f t="shared" si="0"/>
        <v>22448.63812518564</v>
      </c>
      <c r="I7" s="122">
        <f t="shared" si="1"/>
        <v>269383.6575022277</v>
      </c>
    </row>
    <row r="8" spans="1:9" ht="15" customHeight="1" x14ac:dyDescent="0.25">
      <c r="A8" s="120">
        <f t="shared" ref="A8:A9" si="2">A7+1</f>
        <v>3</v>
      </c>
      <c r="B8" s="114" t="s">
        <v>224</v>
      </c>
      <c r="C8" s="112"/>
      <c r="D8" s="115" t="s">
        <v>210</v>
      </c>
      <c r="E8" s="117">
        <v>8</v>
      </c>
      <c r="F8" s="115" t="s">
        <v>222</v>
      </c>
      <c r="G8" s="116">
        <f>'Monitor escolar 40 horas'!C156</f>
        <v>6097.381772174359</v>
      </c>
      <c r="H8" s="103">
        <f t="shared" si="0"/>
        <v>48779.054177394872</v>
      </c>
      <c r="I8" s="122">
        <f t="shared" si="1"/>
        <v>585348.65012873849</v>
      </c>
    </row>
    <row r="9" spans="1:9" ht="15" customHeight="1" x14ac:dyDescent="0.25">
      <c r="A9" s="120">
        <f t="shared" si="2"/>
        <v>4</v>
      </c>
      <c r="B9" s="114" t="s">
        <v>221</v>
      </c>
      <c r="C9" s="112"/>
      <c r="D9" s="115" t="s">
        <v>210</v>
      </c>
      <c r="E9" s="117">
        <v>30</v>
      </c>
      <c r="F9" s="115" t="s">
        <v>219</v>
      </c>
      <c r="G9" s="116">
        <f>'Profissional de apoio esc 20hs'!C156</f>
        <v>3270.4672264402561</v>
      </c>
      <c r="H9" s="103">
        <f t="shared" si="0"/>
        <v>98114.016793207687</v>
      </c>
      <c r="I9" s="122">
        <f t="shared" si="1"/>
        <v>1177368.2015184923</v>
      </c>
    </row>
    <row r="10" spans="1:9" ht="15" customHeight="1" x14ac:dyDescent="0.25">
      <c r="A10" s="120">
        <f>A9+1</f>
        <v>5</v>
      </c>
      <c r="B10" s="114" t="s">
        <v>221</v>
      </c>
      <c r="C10" s="112"/>
      <c r="D10" s="101" t="s">
        <v>210</v>
      </c>
      <c r="E10" s="102">
        <v>52</v>
      </c>
      <c r="F10" s="101" t="s">
        <v>220</v>
      </c>
      <c r="G10" s="103">
        <f>'Profissional de apoio Esc 30 hs'!C156</f>
        <v>4435.8600782108306</v>
      </c>
      <c r="H10" s="103">
        <f>G10*E10</f>
        <v>230664.72406696319</v>
      </c>
      <c r="I10" s="122">
        <f t="shared" si="1"/>
        <v>2767976.6888035582</v>
      </c>
    </row>
    <row r="11" spans="1:9" ht="15" customHeight="1" x14ac:dyDescent="0.25">
      <c r="A11" s="120">
        <v>6</v>
      </c>
      <c r="B11" s="114" t="s">
        <v>221</v>
      </c>
      <c r="C11" s="112"/>
      <c r="D11" s="101" t="s">
        <v>210</v>
      </c>
      <c r="E11" s="102">
        <v>24</v>
      </c>
      <c r="F11" s="101" t="s">
        <v>222</v>
      </c>
      <c r="G11" s="103">
        <v>5936.65</v>
      </c>
      <c r="H11" s="103">
        <f>G11*E11</f>
        <v>142479.59999999998</v>
      </c>
      <c r="I11" s="122">
        <f t="shared" si="1"/>
        <v>1709755.1999999997</v>
      </c>
    </row>
    <row r="12" spans="1:9" ht="15.75" thickBot="1" x14ac:dyDescent="0.3">
      <c r="A12" s="123"/>
      <c r="B12" s="124" t="s">
        <v>190</v>
      </c>
      <c r="C12" s="125"/>
      <c r="D12" s="125"/>
      <c r="E12" s="126">
        <f>SUM(E6:E10)</f>
        <v>97</v>
      </c>
      <c r="F12" s="127"/>
      <c r="G12" s="128"/>
      <c r="H12" s="129">
        <f>SUM(H6:H11)</f>
        <v>549263.00817809091</v>
      </c>
      <c r="I12" s="130">
        <f>SUM(I6:I11)</f>
        <v>6591156.09813709</v>
      </c>
    </row>
    <row r="13" spans="1:9" x14ac:dyDescent="0.25">
      <c r="A13" s="90"/>
      <c r="B13" s="90"/>
      <c r="C13" s="99"/>
      <c r="D13" s="99"/>
    </row>
  </sheetData>
  <mergeCells count="2">
    <mergeCell ref="A1:I3"/>
    <mergeCell ref="A4:I4"/>
  </mergeCells>
  <phoneticPr fontId="20" type="noConversion"/>
  <pageMargins left="0.11811023622047245" right="0" top="0.78740157480314965" bottom="0.78740157480314965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9"/>
  <sheetViews>
    <sheetView view="pageBreakPreview" zoomScale="110" zoomScaleNormal="145" zoomScaleSheetLayoutView="110" workbookViewId="0">
      <selection activeCell="D17" sqref="D17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6" width="9.140625" style="72" customWidth="1"/>
    <col min="7" max="7" width="9.140625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202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6" ht="15.75" thickBot="1" x14ac:dyDescent="0.3">
      <c r="A17" s="55" t="s">
        <v>179</v>
      </c>
      <c r="B17" s="106" t="s">
        <v>223</v>
      </c>
      <c r="C17" s="106" t="s">
        <v>203</v>
      </c>
      <c r="D17" s="106">
        <v>2</v>
      </c>
    </row>
    <row r="18" spans="1:6" x14ac:dyDescent="0.25">
      <c r="A18" s="22"/>
      <c r="B18" s="22"/>
      <c r="C18" s="22"/>
      <c r="D18" s="22"/>
    </row>
    <row r="19" spans="1:6" ht="15.75" thickBot="1" x14ac:dyDescent="0.3">
      <c r="A19" s="22"/>
      <c r="B19" s="22"/>
      <c r="C19" s="22"/>
      <c r="D19" s="22"/>
    </row>
    <row r="20" spans="1:6" ht="42.75" customHeight="1" thickBot="1" x14ac:dyDescent="0.3">
      <c r="A20" s="140" t="s">
        <v>0</v>
      </c>
      <c r="B20" s="141"/>
      <c r="C20" s="142"/>
      <c r="D20" s="22"/>
    </row>
    <row r="21" spans="1:6" ht="26.25" thickBot="1" x14ac:dyDescent="0.3">
      <c r="A21" s="34">
        <v>1</v>
      </c>
      <c r="B21" s="29" t="s">
        <v>1</v>
      </c>
      <c r="C21" s="106" t="str">
        <f>B17</f>
        <v>Monitor Escolar 100 hs</v>
      </c>
      <c r="D21" s="22"/>
    </row>
    <row r="22" spans="1:6" ht="26.25" thickBot="1" x14ac:dyDescent="0.3">
      <c r="A22" s="34">
        <v>2</v>
      </c>
      <c r="B22" s="29" t="s">
        <v>2</v>
      </c>
      <c r="C22" s="109">
        <v>1000.9</v>
      </c>
      <c r="D22" s="22"/>
    </row>
    <row r="23" spans="1:6" ht="26.25" thickBot="1" x14ac:dyDescent="0.3">
      <c r="A23" s="34">
        <v>3</v>
      </c>
      <c r="B23" s="29" t="s">
        <v>3</v>
      </c>
      <c r="C23" s="106" t="str">
        <f>C17</f>
        <v>Monitor</v>
      </c>
      <c r="D23" s="22"/>
    </row>
    <row r="24" spans="1:6" ht="26.25" thickBot="1" x14ac:dyDescent="0.3">
      <c r="A24" s="35">
        <v>4</v>
      </c>
      <c r="B24" s="36" t="s">
        <v>4</v>
      </c>
      <c r="C24" s="110" t="s">
        <v>204</v>
      </c>
      <c r="D24" s="22"/>
    </row>
    <row r="25" spans="1:6" ht="15.75" thickBot="1" x14ac:dyDescent="0.3">
      <c r="A25" s="44">
        <v>5</v>
      </c>
      <c r="B25" s="45" t="s">
        <v>97</v>
      </c>
      <c r="C25" s="111">
        <f>D17</f>
        <v>2</v>
      </c>
      <c r="D25" s="22"/>
    </row>
    <row r="26" spans="1:6" x14ac:dyDescent="0.25">
      <c r="A26" s="143" t="s">
        <v>170</v>
      </c>
      <c r="B26" s="143"/>
      <c r="C26" s="143"/>
      <c r="D26" s="22"/>
    </row>
    <row r="27" spans="1:6" x14ac:dyDescent="0.25">
      <c r="A27" s="23"/>
      <c r="B27" s="22"/>
      <c r="C27" s="22"/>
      <c r="D27" s="22"/>
    </row>
    <row r="28" spans="1:6" s="20" customFormat="1" ht="16.5" thickBot="1" x14ac:dyDescent="0.3">
      <c r="A28" s="139" t="s">
        <v>5</v>
      </c>
      <c r="B28" s="139"/>
      <c r="C28" s="139"/>
      <c r="D28" s="22"/>
      <c r="E28" s="72"/>
      <c r="F28" s="72"/>
    </row>
    <row r="29" spans="1:6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</row>
    <row r="30" spans="1:6" s="20" customFormat="1" ht="15.75" thickBot="1" x14ac:dyDescent="0.3">
      <c r="A30" s="34" t="s">
        <v>9</v>
      </c>
      <c r="B30" s="28" t="s">
        <v>10</v>
      </c>
      <c r="C30" s="31">
        <f>C22</f>
        <v>1000.9</v>
      </c>
      <c r="D30" s="22"/>
      <c r="E30" s="72"/>
      <c r="F30" s="72"/>
    </row>
    <row r="31" spans="1:6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</row>
    <row r="32" spans="1:6" s="20" customFormat="1" ht="15.75" thickBot="1" x14ac:dyDescent="0.3">
      <c r="A32" s="34" t="s">
        <v>13</v>
      </c>
      <c r="B32" s="28" t="s">
        <v>14</v>
      </c>
      <c r="C32" s="31">
        <v>0</v>
      </c>
      <c r="D32" s="22"/>
      <c r="E32" s="83"/>
      <c r="F32" s="72"/>
    </row>
    <row r="33" spans="1:6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</row>
    <row r="34" spans="1:6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</row>
    <row r="35" spans="1:6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</row>
    <row r="36" spans="1:6" s="20" customFormat="1" ht="15.75" thickBot="1" x14ac:dyDescent="0.3">
      <c r="A36" s="34" t="s">
        <v>21</v>
      </c>
      <c r="B36" s="28" t="s">
        <v>197</v>
      </c>
      <c r="C36" s="31">
        <v>0</v>
      </c>
      <c r="D36" s="22"/>
      <c r="E36" s="72"/>
      <c r="F36" s="72"/>
    </row>
    <row r="37" spans="1:6" s="20" customFormat="1" ht="28.5" customHeight="1" thickBot="1" x14ac:dyDescent="0.3">
      <c r="A37" s="149" t="s">
        <v>24</v>
      </c>
      <c r="B37" s="150"/>
      <c r="C37" s="56">
        <f>C30+C31+C32+C33+C34+C35+C36</f>
        <v>1000.9</v>
      </c>
      <c r="D37" s="22"/>
      <c r="E37" s="72"/>
      <c r="F37" s="72"/>
    </row>
    <row r="38" spans="1:6" s="20" customFormat="1" ht="11.25" customHeight="1" x14ac:dyDescent="0.25">
      <c r="A38" s="57" t="s">
        <v>180</v>
      </c>
      <c r="B38" s="75"/>
      <c r="C38" s="58"/>
      <c r="D38" s="22"/>
      <c r="E38" s="72"/>
      <c r="F38" s="72"/>
    </row>
    <row r="39" spans="1:6" s="20" customFormat="1" ht="11.25" customHeight="1" x14ac:dyDescent="0.25">
      <c r="A39" s="148" t="s">
        <v>181</v>
      </c>
      <c r="B39" s="148"/>
      <c r="C39" s="148"/>
      <c r="D39" s="148"/>
      <c r="E39" s="72"/>
      <c r="F39" s="72"/>
    </row>
    <row r="40" spans="1:6" s="51" customFormat="1" ht="11.25" x14ac:dyDescent="0.2">
      <c r="A40" s="148" t="s">
        <v>182</v>
      </c>
      <c r="B40" s="148"/>
      <c r="C40" s="148"/>
      <c r="D40" s="148"/>
      <c r="E40" s="79"/>
      <c r="F40" s="79"/>
    </row>
    <row r="41" spans="1:6" s="52" customFormat="1" x14ac:dyDescent="0.25">
      <c r="A41" s="148"/>
      <c r="B41" s="148"/>
      <c r="C41" s="148"/>
      <c r="D41" s="148"/>
      <c r="E41" s="80"/>
      <c r="F41" s="80"/>
    </row>
    <row r="42" spans="1:6" s="46" customFormat="1" ht="16.5" thickBot="1" x14ac:dyDescent="0.25">
      <c r="A42" s="139" t="s">
        <v>25</v>
      </c>
      <c r="B42" s="139"/>
      <c r="C42" s="139"/>
      <c r="D42" s="38"/>
      <c r="E42" s="81"/>
      <c r="F42" s="81"/>
    </row>
    <row r="43" spans="1:6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</row>
    <row r="44" spans="1:6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</row>
    <row r="45" spans="1:6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</row>
    <row r="46" spans="1:6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</row>
    <row r="47" spans="1:6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</row>
    <row r="48" spans="1:6" s="46" customFormat="1" ht="13.5" thickBot="1" x14ac:dyDescent="0.25">
      <c r="A48" s="34" t="s">
        <v>15</v>
      </c>
      <c r="B48" s="28" t="s">
        <v>111</v>
      </c>
      <c r="C48" s="31">
        <v>0</v>
      </c>
      <c r="D48" s="38"/>
      <c r="E48" s="81"/>
      <c r="F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</row>
    <row r="51" spans="1:7" s="46" customFormat="1" ht="42.7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97"/>
    </row>
    <row r="62" spans="1:7" s="46" customFormat="1" ht="26.25" thickBot="1" x14ac:dyDescent="0.25">
      <c r="A62" s="45" t="s">
        <v>9</v>
      </c>
      <c r="B62" s="108" t="s">
        <v>206</v>
      </c>
      <c r="C62" s="113">
        <v>30</v>
      </c>
      <c r="D62" s="96"/>
      <c r="E62" s="96"/>
      <c r="F62" s="96"/>
      <c r="G62" s="97"/>
    </row>
    <row r="63" spans="1:7" s="46" customFormat="1" ht="18" customHeight="1" thickBot="1" x14ac:dyDescent="0.25">
      <c r="A63" s="45" t="s">
        <v>11</v>
      </c>
      <c r="B63" s="108" t="s">
        <v>169</v>
      </c>
      <c r="C63" s="107"/>
      <c r="D63" s="96"/>
      <c r="E63" s="96"/>
      <c r="F63" s="96"/>
      <c r="G63" s="97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</row>
    <row r="65" spans="1:6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</row>
    <row r="66" spans="1:6" s="46" customFormat="1" ht="12.75" x14ac:dyDescent="0.2">
      <c r="A66" s="154" t="s">
        <v>175</v>
      </c>
      <c r="B66" s="154"/>
      <c r="C66" s="154"/>
      <c r="D66" s="38"/>
      <c r="E66" s="81"/>
      <c r="F66" s="81"/>
    </row>
    <row r="67" spans="1:6" x14ac:dyDescent="0.25">
      <c r="A67" s="26"/>
      <c r="B67" s="26"/>
      <c r="C67" s="26"/>
      <c r="D67" s="22"/>
    </row>
    <row r="68" spans="1:6" x14ac:dyDescent="0.25">
      <c r="A68" s="24"/>
      <c r="B68" s="22"/>
      <c r="C68" s="22"/>
      <c r="D68" s="22"/>
    </row>
    <row r="69" spans="1:6" ht="15.75" x14ac:dyDescent="0.25">
      <c r="A69" s="155" t="s">
        <v>37</v>
      </c>
      <c r="B69" s="155"/>
      <c r="C69" s="155"/>
      <c r="D69" s="155"/>
    </row>
    <row r="70" spans="1:6" ht="16.5" thickBot="1" x14ac:dyDescent="0.3">
      <c r="A70" s="139" t="s">
        <v>112</v>
      </c>
      <c r="B70" s="139"/>
      <c r="C70" s="139"/>
      <c r="D70" s="139"/>
    </row>
    <row r="71" spans="1:6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6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200.18</v>
      </c>
    </row>
    <row r="73" spans="1:6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15.013499999999999</v>
      </c>
    </row>
    <row r="74" spans="1:6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10.009</v>
      </c>
    </row>
    <row r="75" spans="1:6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2.0017999999999998</v>
      </c>
    </row>
    <row r="76" spans="1:6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25.022500000000001</v>
      </c>
    </row>
    <row r="77" spans="1:6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80.072000000000003</v>
      </c>
    </row>
    <row r="78" spans="1:6" ht="26.25" thickBot="1" x14ac:dyDescent="0.3">
      <c r="A78" s="34" t="s">
        <v>21</v>
      </c>
      <c r="B78" s="28" t="s">
        <v>47</v>
      </c>
      <c r="C78" s="59">
        <v>3.7999999999999999E-2</v>
      </c>
      <c r="D78" s="31">
        <f>C37*C78</f>
        <v>38.034199999999998</v>
      </c>
    </row>
    <row r="79" spans="1:6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6.0053999999999998</v>
      </c>
    </row>
    <row r="80" spans="1:6" ht="15.75" thickBot="1" x14ac:dyDescent="0.3">
      <c r="A80" s="149" t="s">
        <v>49</v>
      </c>
      <c r="B80" s="150"/>
      <c r="C80" s="60">
        <f>C72+C73+C74+C75+C76+C77+C78+C79</f>
        <v>0.37600000000000006</v>
      </c>
      <c r="D80" s="61">
        <f>D72+D73+D74+D75+D76+D77+D78+D79</f>
        <v>376.33840000000004</v>
      </c>
    </row>
    <row r="81" spans="1:7" x14ac:dyDescent="0.25">
      <c r="A81" s="24"/>
      <c r="B81" s="22"/>
      <c r="C81" s="22"/>
      <c r="D81" s="22"/>
    </row>
    <row r="82" spans="1:7" ht="16.5" thickBot="1" x14ac:dyDescent="0.3">
      <c r="A82" s="139" t="s">
        <v>113</v>
      </c>
      <c r="B82" s="139"/>
      <c r="C82" s="139"/>
      <c r="D82" s="139"/>
    </row>
    <row r="83" spans="1:7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7" ht="15.75" thickBot="1" x14ac:dyDescent="0.3">
      <c r="A84" s="34" t="s">
        <v>9</v>
      </c>
      <c r="B84" s="28" t="s">
        <v>51</v>
      </c>
      <c r="C84" s="59">
        <v>8.3299999999999999E-2</v>
      </c>
      <c r="D84" s="61">
        <f>C37*C84</f>
        <v>83.37496999999999</v>
      </c>
    </row>
    <row r="85" spans="1:7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83.37496999999999</v>
      </c>
    </row>
    <row r="86" spans="1:7" ht="42" customHeight="1" thickBot="1" x14ac:dyDescent="0.3">
      <c r="A86" s="34" t="s">
        <v>11</v>
      </c>
      <c r="B86" s="28" t="s">
        <v>114</v>
      </c>
      <c r="C86" s="59">
        <f>C85*C80</f>
        <v>3.1320800000000003E-2</v>
      </c>
      <c r="D86" s="61">
        <f>C86*C37</f>
        <v>31.348988720000001</v>
      </c>
      <c r="E86" s="98"/>
      <c r="F86" s="89"/>
      <c r="G86" s="21"/>
    </row>
    <row r="87" spans="1:7" ht="15.75" thickBot="1" x14ac:dyDescent="0.3">
      <c r="A87" s="149" t="s">
        <v>49</v>
      </c>
      <c r="B87" s="150"/>
      <c r="C87" s="60">
        <f>C85+C86</f>
        <v>0.11462079999999999</v>
      </c>
      <c r="D87" s="56">
        <f>D85+D86</f>
        <v>114.72395871999998</v>
      </c>
    </row>
    <row r="88" spans="1:7" x14ac:dyDescent="0.25">
      <c r="A88" s="24"/>
      <c r="B88" s="22"/>
      <c r="C88" s="22"/>
      <c r="D88" s="22"/>
      <c r="F88" s="84"/>
    </row>
    <row r="89" spans="1:7" ht="16.5" thickBot="1" x14ac:dyDescent="0.3">
      <c r="A89" s="139" t="s">
        <v>53</v>
      </c>
      <c r="B89" s="139"/>
      <c r="C89" s="139"/>
      <c r="D89" s="139"/>
    </row>
    <row r="90" spans="1:7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7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0.40035999999999999</v>
      </c>
    </row>
    <row r="92" spans="1:7" ht="26.25" thickBot="1" x14ac:dyDescent="0.3">
      <c r="A92" s="34" t="s">
        <v>11</v>
      </c>
      <c r="B92" s="28" t="s">
        <v>56</v>
      </c>
      <c r="C92" s="59">
        <f>C91*C80</f>
        <v>1.5040000000000002E-4</v>
      </c>
      <c r="D92" s="31">
        <f>C92*C37</f>
        <v>0.15053536000000001</v>
      </c>
    </row>
    <row r="93" spans="1:7" ht="15.75" thickBot="1" x14ac:dyDescent="0.3">
      <c r="A93" s="149" t="s">
        <v>49</v>
      </c>
      <c r="B93" s="150"/>
      <c r="C93" s="60">
        <f>C91+C92</f>
        <v>5.5040000000000004E-4</v>
      </c>
      <c r="D93" s="56">
        <f>D91+D92</f>
        <v>0.55089535999999995</v>
      </c>
    </row>
    <row r="94" spans="1:7" ht="18.75" x14ac:dyDescent="0.25">
      <c r="A94" s="25"/>
      <c r="B94" s="22"/>
      <c r="C94" s="22"/>
      <c r="D94" s="22"/>
    </row>
    <row r="95" spans="1:7" ht="16.5" thickBot="1" x14ac:dyDescent="0.3">
      <c r="A95" s="139" t="s">
        <v>125</v>
      </c>
      <c r="B95" s="139"/>
      <c r="C95" s="139"/>
      <c r="D95" s="139"/>
    </row>
    <row r="96" spans="1:7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6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4.2037800000000001</v>
      </c>
      <c r="F97" s="82"/>
    </row>
    <row r="98" spans="1:6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0.40035999999999999</v>
      </c>
    </row>
    <row r="99" spans="1:6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32.028799999999997</v>
      </c>
    </row>
    <row r="100" spans="1:6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19.417459999999998</v>
      </c>
    </row>
    <row r="101" spans="1:6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7.7069299999999998</v>
      </c>
    </row>
    <row r="102" spans="1:6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8.0071999999999992</v>
      </c>
    </row>
    <row r="103" spans="1:6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71.764529999999993</v>
      </c>
    </row>
    <row r="104" spans="1:6" ht="18.75" x14ac:dyDescent="0.25">
      <c r="A104" s="25"/>
      <c r="B104" s="22"/>
      <c r="C104" s="22"/>
      <c r="D104" s="22"/>
    </row>
    <row r="105" spans="1:6" ht="16.5" thickBot="1" x14ac:dyDescent="0.3">
      <c r="A105" s="139" t="s">
        <v>64</v>
      </c>
      <c r="B105" s="139"/>
      <c r="C105" s="139"/>
      <c r="D105" s="139"/>
    </row>
    <row r="106" spans="1:6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6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111.19999</v>
      </c>
      <c r="F107" s="85"/>
    </row>
    <row r="108" spans="1:6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16.614940000000001</v>
      </c>
    </row>
    <row r="109" spans="1:6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0.20018</v>
      </c>
      <c r="E109" s="86"/>
    </row>
    <row r="110" spans="1:6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2.8025199999999999</v>
      </c>
      <c r="E110" s="87"/>
    </row>
    <row r="111" spans="1:6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6.3056700000000001</v>
      </c>
    </row>
    <row r="112" spans="1:6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4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137.12329999999997</v>
      </c>
    </row>
    <row r="114" spans="1:4" ht="26.25" thickBot="1" x14ac:dyDescent="0.3">
      <c r="A114" s="34" t="s">
        <v>21</v>
      </c>
      <c r="B114" s="28" t="s">
        <v>71</v>
      </c>
      <c r="C114" s="59">
        <f>C113*C80</f>
        <v>5.1512000000000009E-2</v>
      </c>
      <c r="D114" s="31">
        <f>C114*C37</f>
        <v>51.55836080000001</v>
      </c>
    </row>
    <row r="115" spans="1:4" ht="15.75" thickBot="1" x14ac:dyDescent="0.3">
      <c r="A115" s="149" t="s">
        <v>63</v>
      </c>
      <c r="B115" s="150"/>
      <c r="C115" s="60">
        <f>C113+C114</f>
        <v>0.18851200000000001</v>
      </c>
      <c r="D115" s="56">
        <f>D113+D114</f>
        <v>188.68166079999997</v>
      </c>
    </row>
    <row r="116" spans="1:4" ht="18.75" x14ac:dyDescent="0.25">
      <c r="A116" s="25"/>
      <c r="B116" s="22"/>
      <c r="C116" s="22"/>
      <c r="D116" s="22"/>
    </row>
    <row r="117" spans="1:4" x14ac:dyDescent="0.25">
      <c r="A117" s="27"/>
      <c r="B117" s="22"/>
      <c r="C117" s="22"/>
      <c r="D117" s="22"/>
    </row>
    <row r="118" spans="1:4" ht="15.75" x14ac:dyDescent="0.25">
      <c r="A118" s="155" t="s">
        <v>178</v>
      </c>
      <c r="B118" s="155"/>
      <c r="C118" s="155"/>
      <c r="D118" s="38"/>
    </row>
    <row r="119" spans="1:4" ht="16.5" thickBot="1" x14ac:dyDescent="0.3">
      <c r="A119" s="139" t="s">
        <v>177</v>
      </c>
      <c r="B119" s="139"/>
      <c r="C119" s="139"/>
      <c r="D119" s="38"/>
    </row>
    <row r="120" spans="1:4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4" ht="26.25" thickBot="1" x14ac:dyDescent="0.3">
      <c r="A121" s="34" t="s">
        <v>38</v>
      </c>
      <c r="B121" s="28" t="s">
        <v>184</v>
      </c>
      <c r="C121" s="31">
        <f>D80</f>
        <v>376.33840000000004</v>
      </c>
      <c r="D121" s="38"/>
    </row>
    <row r="122" spans="1:4" ht="26.25" thickBot="1" x14ac:dyDescent="0.3">
      <c r="A122" s="34" t="s">
        <v>50</v>
      </c>
      <c r="B122" s="28" t="s">
        <v>172</v>
      </c>
      <c r="C122" s="31">
        <f>D87</f>
        <v>114.72395871999998</v>
      </c>
      <c r="D122" s="38"/>
    </row>
    <row r="123" spans="1:4" ht="30.75" customHeight="1" thickBot="1" x14ac:dyDescent="0.3">
      <c r="A123" s="34" t="s">
        <v>54</v>
      </c>
      <c r="B123" s="28" t="s">
        <v>173</v>
      </c>
      <c r="C123" s="31">
        <f>D93</f>
        <v>0.55089535999999995</v>
      </c>
      <c r="D123" s="38"/>
    </row>
    <row r="124" spans="1:4" ht="15.75" thickBot="1" x14ac:dyDescent="0.3">
      <c r="A124" s="34" t="s">
        <v>57</v>
      </c>
      <c r="B124" s="28" t="s">
        <v>185</v>
      </c>
      <c r="C124" s="31">
        <f>D103</f>
        <v>71.764529999999993</v>
      </c>
      <c r="D124" s="38"/>
    </row>
    <row r="125" spans="1:4" ht="26.25" thickBot="1" x14ac:dyDescent="0.3">
      <c r="A125" s="34" t="s">
        <v>65</v>
      </c>
      <c r="B125" s="28" t="s">
        <v>186</v>
      </c>
      <c r="C125" s="31">
        <f>D115</f>
        <v>188.68166079999997</v>
      </c>
      <c r="D125" s="38"/>
    </row>
    <row r="126" spans="1:4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4" ht="15.75" thickBot="1" x14ac:dyDescent="0.3">
      <c r="A127" s="149" t="s">
        <v>63</v>
      </c>
      <c r="B127" s="150"/>
      <c r="C127" s="56">
        <f>C121+C122+C123+C124+C125</f>
        <v>752.05944488</v>
      </c>
      <c r="D127" s="38"/>
    </row>
    <row r="128" spans="1:4" x14ac:dyDescent="0.25">
      <c r="A128" s="24"/>
      <c r="B128" s="22"/>
      <c r="C128" s="22"/>
      <c r="D128" s="22"/>
    </row>
    <row r="129" spans="1:7" x14ac:dyDescent="0.25">
      <c r="A129" s="24"/>
      <c r="B129" s="22"/>
      <c r="C129" s="22"/>
      <c r="D129" s="22"/>
    </row>
    <row r="130" spans="1:7" ht="20.100000000000001" customHeight="1" thickBot="1" x14ac:dyDescent="0.3">
      <c r="A130" s="139" t="s">
        <v>74</v>
      </c>
      <c r="B130" s="139"/>
      <c r="C130" s="139"/>
      <c r="D130" s="139"/>
    </row>
    <row r="131" spans="1:7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7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134.847972244</v>
      </c>
    </row>
    <row r="133" spans="1:7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141.5903708562</v>
      </c>
    </row>
    <row r="134" spans="1:7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415.08971968954364</v>
      </c>
    </row>
    <row r="135" spans="1:7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313.43509445945131</v>
      </c>
    </row>
    <row r="136" spans="1:7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55.91004387655078</v>
      </c>
      <c r="E136" s="89"/>
    </row>
    <row r="137" spans="1:7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257.52505058290052</v>
      </c>
      <c r="E137" s="89"/>
    </row>
    <row r="138" spans="1:7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  <c r="E138" s="88"/>
    </row>
    <row r="139" spans="1:7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101.65462523009232</v>
      </c>
      <c r="E139" s="88"/>
    </row>
    <row r="140" spans="1:7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101.65462523009232</v>
      </c>
      <c r="E140" s="89"/>
    </row>
    <row r="141" spans="1:7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415.08971968954364</v>
      </c>
      <c r="E141" s="93"/>
      <c r="F141" s="83"/>
      <c r="G141" s="94"/>
    </row>
    <row r="142" spans="1:7" ht="20.100000000000001" customHeight="1" thickBot="1" x14ac:dyDescent="0.3">
      <c r="A142" s="149" t="s">
        <v>49</v>
      </c>
      <c r="B142" s="156"/>
      <c r="C142" s="150"/>
      <c r="D142" s="56">
        <f>D132+D133+D134</f>
        <v>691.52806278974367</v>
      </c>
      <c r="E142" s="98"/>
    </row>
    <row r="143" spans="1:7" x14ac:dyDescent="0.25">
      <c r="A143" s="157" t="s">
        <v>176</v>
      </c>
      <c r="B143" s="157"/>
      <c r="C143" s="157"/>
      <c r="D143" s="157"/>
    </row>
    <row r="144" spans="1:7" x14ac:dyDescent="0.25">
      <c r="A144" s="158"/>
      <c r="B144" s="158"/>
      <c r="C144" s="158"/>
      <c r="D144" s="158"/>
    </row>
    <row r="145" spans="1:7" x14ac:dyDescent="0.25">
      <c r="A145" s="24"/>
      <c r="B145" s="22"/>
      <c r="C145" s="22"/>
      <c r="D145" s="22"/>
    </row>
    <row r="146" spans="1:7" ht="15.75" x14ac:dyDescent="0.25">
      <c r="A146" s="155" t="s">
        <v>83</v>
      </c>
      <c r="B146" s="155"/>
      <c r="C146" s="155"/>
      <c r="D146" s="155"/>
    </row>
    <row r="147" spans="1:7" ht="22.5" customHeight="1" x14ac:dyDescent="0.25">
      <c r="A147" s="155" t="s">
        <v>84</v>
      </c>
      <c r="B147" s="155"/>
      <c r="C147" s="155"/>
      <c r="D147" s="155"/>
    </row>
    <row r="148" spans="1:7" ht="6" customHeight="1" thickBot="1" x14ac:dyDescent="0.3">
      <c r="A148" s="50"/>
      <c r="B148" s="38"/>
      <c r="C148" s="38"/>
      <c r="D148" s="38"/>
    </row>
    <row r="149" spans="1:7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7" ht="28.5" customHeight="1" thickBot="1" x14ac:dyDescent="0.3">
      <c r="A150" s="34" t="s">
        <v>9</v>
      </c>
      <c r="B150" s="28" t="s">
        <v>87</v>
      </c>
      <c r="C150" s="164">
        <f>C37</f>
        <v>1000.9</v>
      </c>
      <c r="D150" s="165"/>
    </row>
    <row r="151" spans="1:7" ht="26.25" thickBot="1" x14ac:dyDescent="0.3">
      <c r="A151" s="34" t="s">
        <v>11</v>
      </c>
      <c r="B151" s="28" t="s">
        <v>88</v>
      </c>
      <c r="C151" s="159">
        <f>C54</f>
        <v>914</v>
      </c>
      <c r="D151" s="160"/>
      <c r="F151" s="89"/>
    </row>
    <row r="152" spans="1:7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7" ht="40.5" customHeight="1" thickBot="1" x14ac:dyDescent="0.3">
      <c r="A153" s="34" t="s">
        <v>15</v>
      </c>
      <c r="B153" s="28" t="s">
        <v>72</v>
      </c>
      <c r="C153" s="159">
        <f>C127</f>
        <v>752.05944488</v>
      </c>
      <c r="D153" s="160"/>
    </row>
    <row r="154" spans="1:7" ht="15.75" customHeight="1" thickBot="1" x14ac:dyDescent="0.3">
      <c r="A154" s="149" t="s">
        <v>90</v>
      </c>
      <c r="B154" s="150"/>
      <c r="C154" s="166">
        <f>C150+C151+C152+C153</f>
        <v>2696.9594448799999</v>
      </c>
      <c r="D154" s="167"/>
    </row>
    <row r="155" spans="1:7" ht="32.25" customHeight="1" thickBot="1" x14ac:dyDescent="0.3">
      <c r="A155" s="34" t="s">
        <v>17</v>
      </c>
      <c r="B155" s="28" t="s">
        <v>91</v>
      </c>
      <c r="C155" s="159">
        <f>D142</f>
        <v>691.52806278974367</v>
      </c>
      <c r="D155" s="160"/>
    </row>
    <row r="156" spans="1:7" ht="15.75" thickBot="1" x14ac:dyDescent="0.3">
      <c r="A156" s="161" t="s">
        <v>191</v>
      </c>
      <c r="B156" s="162"/>
      <c r="C156" s="163">
        <f>C154+C155</f>
        <v>3388.4875076697435</v>
      </c>
      <c r="D156" s="162"/>
    </row>
    <row r="157" spans="1:7" ht="15.6" customHeight="1" x14ac:dyDescent="0.25">
      <c r="A157" s="83"/>
      <c r="B157" s="83"/>
      <c r="C157" s="83"/>
      <c r="D157" s="83"/>
      <c r="G157" s="72"/>
    </row>
    <row r="158" spans="1:7" x14ac:dyDescent="0.25">
      <c r="G158" s="72"/>
    </row>
    <row r="159" spans="1:7" x14ac:dyDescent="0.25">
      <c r="G159" s="72"/>
    </row>
    <row r="160" spans="1:7" x14ac:dyDescent="0.25">
      <c r="G160" s="72"/>
    </row>
    <row r="161" spans="7:7" x14ac:dyDescent="0.25">
      <c r="G161" s="72"/>
    </row>
    <row r="162" spans="7:7" x14ac:dyDescent="0.25">
      <c r="G162" s="72"/>
    </row>
    <row r="163" spans="7:7" x14ac:dyDescent="0.25">
      <c r="G163" s="72"/>
    </row>
    <row r="164" spans="7:7" x14ac:dyDescent="0.25">
      <c r="G164" s="72"/>
    </row>
    <row r="165" spans="7:7" x14ac:dyDescent="0.25">
      <c r="G165" s="72"/>
    </row>
    <row r="166" spans="7:7" x14ac:dyDescent="0.25">
      <c r="G166" s="72"/>
    </row>
    <row r="167" spans="7:7" x14ac:dyDescent="0.25">
      <c r="G167" s="72"/>
    </row>
    <row r="168" spans="7:7" x14ac:dyDescent="0.25">
      <c r="G168" s="72"/>
    </row>
    <row r="169" spans="7:7" x14ac:dyDescent="0.25">
      <c r="G169" s="72"/>
    </row>
  </sheetData>
  <mergeCells count="50">
    <mergeCell ref="A143:D143"/>
    <mergeCell ref="A144:D144"/>
    <mergeCell ref="C155:D155"/>
    <mergeCell ref="A156:B156"/>
    <mergeCell ref="C156:D156"/>
    <mergeCell ref="C150:D150"/>
    <mergeCell ref="C151:D151"/>
    <mergeCell ref="C152:D152"/>
    <mergeCell ref="C153:D153"/>
    <mergeCell ref="A154:B154"/>
    <mergeCell ref="C154:D154"/>
    <mergeCell ref="A146:D146"/>
    <mergeCell ref="A147:D147"/>
    <mergeCell ref="A149:B149"/>
    <mergeCell ref="C149:D149"/>
    <mergeCell ref="A118:C118"/>
    <mergeCell ref="A119:C119"/>
    <mergeCell ref="A127:B127"/>
    <mergeCell ref="A130:D130"/>
    <mergeCell ref="A142:C142"/>
    <mergeCell ref="A93:B93"/>
    <mergeCell ref="A95:D95"/>
    <mergeCell ref="A103:B103"/>
    <mergeCell ref="A105:D105"/>
    <mergeCell ref="A115:B115"/>
    <mergeCell ref="A70:D70"/>
    <mergeCell ref="A80:B80"/>
    <mergeCell ref="A82:D82"/>
    <mergeCell ref="A87:B87"/>
    <mergeCell ref="A89:D89"/>
    <mergeCell ref="A55:C56"/>
    <mergeCell ref="A59:C60"/>
    <mergeCell ref="A65:B65"/>
    <mergeCell ref="A66:C66"/>
    <mergeCell ref="A69:D69"/>
    <mergeCell ref="A41:D41"/>
    <mergeCell ref="A37:B37"/>
    <mergeCell ref="A39:D39"/>
    <mergeCell ref="A42:C42"/>
    <mergeCell ref="A54:B54"/>
    <mergeCell ref="A40:D40"/>
    <mergeCell ref="A15:C15"/>
    <mergeCell ref="A20:C20"/>
    <mergeCell ref="A26:C26"/>
    <mergeCell ref="A28:C28"/>
    <mergeCell ref="A1:C2"/>
    <mergeCell ref="A4:C4"/>
    <mergeCell ref="B5:C5"/>
    <mergeCell ref="A6:C6"/>
    <mergeCell ref="A8:C8"/>
  </mergeCells>
  <pageMargins left="0.9055118110236221" right="0.9055118110236221" top="0.78740157480314965" bottom="0.78740157480314965" header="0.31496062992125984" footer="0.31496062992125984"/>
  <pageSetup scale="68" fitToHeight="3" orientation="portrait" r:id="rId1"/>
  <rowBreaks count="1" manualBreakCount="1">
    <brk id="56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6"/>
  <sheetViews>
    <sheetView view="pageBreakPreview" topLeftCell="A4" zoomScaleNormal="145" zoomScaleSheetLayoutView="100" workbookViewId="0">
      <selection activeCell="D20" sqref="D20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207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15.75" thickBot="1" x14ac:dyDescent="0.3">
      <c r="A17" s="55" t="s">
        <v>179</v>
      </c>
      <c r="B17" s="106" t="s">
        <v>208</v>
      </c>
      <c r="C17" s="106" t="s">
        <v>209</v>
      </c>
      <c r="D17" s="106">
        <v>5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 xml:space="preserve">Monitor Escolar 30 horas </v>
      </c>
      <c r="D21" s="22"/>
    </row>
    <row r="22" spans="1:7" ht="26.25" thickBot="1" x14ac:dyDescent="0.3">
      <c r="A22" s="34">
        <v>2</v>
      </c>
      <c r="B22" s="29" t="s">
        <v>2</v>
      </c>
      <c r="C22" s="76">
        <v>2013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Monitor Escolar</v>
      </c>
      <c r="D23" s="22"/>
    </row>
    <row r="24" spans="1:7" ht="26.25" thickBot="1" x14ac:dyDescent="0.3">
      <c r="A24" s="35">
        <v>4</v>
      </c>
      <c r="B24" s="36" t="s">
        <v>4</v>
      </c>
      <c r="C24" s="110" t="s">
        <v>204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5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v>1501.36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/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>
        <v>0</v>
      </c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1501.36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42.7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30</v>
      </c>
      <c r="D62" s="38"/>
      <c r="E62" s="81"/>
      <c r="F62" s="81"/>
      <c r="G62" s="81"/>
    </row>
    <row r="63" spans="1:7" s="46" customFormat="1" ht="18" customHeight="1" thickBot="1" x14ac:dyDescent="0.25">
      <c r="A63" s="45" t="s">
        <v>11</v>
      </c>
      <c r="B63" s="53" t="s">
        <v>201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300.27199999999999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22.520399999999999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15.013599999999999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3.0027200000000001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37.533999999999999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120.10879999999999</v>
      </c>
    </row>
    <row r="78" spans="1:7" ht="26.25" thickBot="1" x14ac:dyDescent="0.3">
      <c r="A78" s="34" t="s">
        <v>21</v>
      </c>
      <c r="B78" s="28" t="s">
        <v>47</v>
      </c>
      <c r="C78" s="59">
        <v>3.7999999999999999E-2</v>
      </c>
      <c r="D78" s="31">
        <f>C37*C78</f>
        <v>57.051679999999998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9.0081600000000002</v>
      </c>
    </row>
    <row r="80" spans="1:7" ht="15.75" thickBot="1" x14ac:dyDescent="0.3">
      <c r="A80" s="149" t="s">
        <v>49</v>
      </c>
      <c r="B80" s="150"/>
      <c r="C80" s="60">
        <f>C72+C73+C74+C75+C76+C77+C78+C79</f>
        <v>0.37600000000000006</v>
      </c>
      <c r="D80" s="61">
        <f>D72+D73+D74+D75+D76+D77+D78+D79</f>
        <v>564.51135999999997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125.06328799999999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125.06328799999999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3.1320800000000003E-2</v>
      </c>
      <c r="D86" s="61">
        <f>C86*C37</f>
        <v>47.023796288</v>
      </c>
      <c r="E86" s="82"/>
    </row>
    <row r="87" spans="1:5" ht="15.75" thickBot="1" x14ac:dyDescent="0.3">
      <c r="A87" s="149" t="s">
        <v>49</v>
      </c>
      <c r="B87" s="150"/>
      <c r="C87" s="60">
        <f>C85+C86</f>
        <v>0.11462079999999999</v>
      </c>
      <c r="D87" s="56">
        <f>D85+D86</f>
        <v>172.08708428799997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0.60054399999999997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1.5040000000000002E-4</v>
      </c>
      <c r="D92" s="31">
        <f>C92*C37</f>
        <v>0.22580454400000002</v>
      </c>
    </row>
    <row r="93" spans="1:5" ht="15.75" thickBot="1" x14ac:dyDescent="0.3">
      <c r="A93" s="149" t="s">
        <v>49</v>
      </c>
      <c r="B93" s="150"/>
      <c r="C93" s="60">
        <f>C91+C92</f>
        <v>5.5040000000000004E-4</v>
      </c>
      <c r="D93" s="56">
        <f>D91+D92</f>
        <v>0.82634854400000002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6.3057119999999989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0.60054399999999997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48.043520000000001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29.126383999999998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11.560471999999999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12.01088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107.64751200000001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166.801096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24.922575999999999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0.30027199999999998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4.2038079999999995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9.4585679999999996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205.68632000000002</v>
      </c>
    </row>
    <row r="114" spans="1:8" ht="26.25" thickBot="1" x14ac:dyDescent="0.3">
      <c r="A114" s="34" t="s">
        <v>21</v>
      </c>
      <c r="B114" s="28" t="s">
        <v>71</v>
      </c>
      <c r="C114" s="59">
        <f>C113*C80</f>
        <v>5.1512000000000009E-2</v>
      </c>
      <c r="D114" s="31">
        <f>C114*C37</f>
        <v>77.338056320000007</v>
      </c>
    </row>
    <row r="115" spans="1:8" ht="15.75" thickBot="1" x14ac:dyDescent="0.3">
      <c r="A115" s="149" t="s">
        <v>63</v>
      </c>
      <c r="B115" s="150"/>
      <c r="C115" s="60">
        <f>C113+C114</f>
        <v>0.18851200000000001</v>
      </c>
      <c r="D115" s="56">
        <f>D113+D114</f>
        <v>283.02437632000004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564.51135999999997</v>
      </c>
      <c r="D121" s="38"/>
    </row>
    <row r="122" spans="1:8" ht="26.25" thickBot="1" x14ac:dyDescent="0.3">
      <c r="A122" s="34" t="s">
        <v>50</v>
      </c>
      <c r="B122" s="28" t="s">
        <v>172</v>
      </c>
      <c r="C122" s="31">
        <f>D87</f>
        <v>172.08708428799997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0.82634854400000002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107.64751200000001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283.02437632000004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1128.096681152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178.6728340576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187.60647576048001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549.99163406704827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415.29980531593441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74.080505813112623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341.2192995028218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134.69182875111386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134.69182875111386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549.99163406704827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916.2709438851283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1501.36</v>
      </c>
      <c r="D150" s="165"/>
    </row>
    <row r="151" spans="1:4" ht="26.2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1128.096681152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3573.4566811519999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916.2709438851283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4489.7276250371278</v>
      </c>
      <c r="D156" s="150"/>
    </row>
  </sheetData>
  <mergeCells count="50">
    <mergeCell ref="C150:D150"/>
    <mergeCell ref="A156:B156"/>
    <mergeCell ref="C156:D156"/>
    <mergeCell ref="C151:D151"/>
    <mergeCell ref="C152:D152"/>
    <mergeCell ref="C153:D153"/>
    <mergeCell ref="A154:B154"/>
    <mergeCell ref="C154:D154"/>
    <mergeCell ref="C155:D155"/>
    <mergeCell ref="A143:D143"/>
    <mergeCell ref="A144:D144"/>
    <mergeCell ref="A146:D146"/>
    <mergeCell ref="A147:D147"/>
    <mergeCell ref="A149:B149"/>
    <mergeCell ref="C149:D149"/>
    <mergeCell ref="A118:C118"/>
    <mergeCell ref="A119:C119"/>
    <mergeCell ref="A127:B127"/>
    <mergeCell ref="A130:D130"/>
    <mergeCell ref="A142:C142"/>
    <mergeCell ref="A93:B93"/>
    <mergeCell ref="A95:D95"/>
    <mergeCell ref="A103:B103"/>
    <mergeCell ref="A105:D105"/>
    <mergeCell ref="A115:B115"/>
    <mergeCell ref="A70:D70"/>
    <mergeCell ref="A80:B80"/>
    <mergeCell ref="A82:D82"/>
    <mergeCell ref="A87:B87"/>
    <mergeCell ref="A89:D89"/>
    <mergeCell ref="A55:C56"/>
    <mergeCell ref="A59:C60"/>
    <mergeCell ref="A65:B65"/>
    <mergeCell ref="A66:C66"/>
    <mergeCell ref="A69:D69"/>
    <mergeCell ref="A39:D39"/>
    <mergeCell ref="A40:D40"/>
    <mergeCell ref="A41:D41"/>
    <mergeCell ref="A42:C42"/>
    <mergeCell ref="A54:B54"/>
    <mergeCell ref="A15:C15"/>
    <mergeCell ref="A20:C20"/>
    <mergeCell ref="A26:C26"/>
    <mergeCell ref="A28:C28"/>
    <mergeCell ref="A37:B37"/>
    <mergeCell ref="A1:C2"/>
    <mergeCell ref="A4:C4"/>
    <mergeCell ref="B5:C5"/>
    <mergeCell ref="A6:C6"/>
    <mergeCell ref="A8:C8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6"/>
  <sheetViews>
    <sheetView view="pageBreakPreview" topLeftCell="A139" zoomScaleNormal="145" zoomScaleSheetLayoutView="100" workbookViewId="0">
      <selection activeCell="D18" sqref="D18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210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15.75" thickBot="1" x14ac:dyDescent="0.3">
      <c r="A17" s="55" t="s">
        <v>179</v>
      </c>
      <c r="B17" s="95" t="s">
        <v>211</v>
      </c>
      <c r="C17" s="95" t="s">
        <v>212</v>
      </c>
      <c r="D17" s="95">
        <v>8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>Monitor escolar 40 horas</v>
      </c>
      <c r="D21" s="22"/>
    </row>
    <row r="22" spans="1:7" ht="26.25" thickBot="1" x14ac:dyDescent="0.3">
      <c r="A22" s="34">
        <v>2</v>
      </c>
      <c r="B22" s="29" t="s">
        <v>2</v>
      </c>
      <c r="C22" s="76">
        <v>2202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Monitor escolar</v>
      </c>
      <c r="D23" s="22"/>
    </row>
    <row r="24" spans="1:7" ht="26.25" thickBot="1" x14ac:dyDescent="0.3">
      <c r="A24" s="35">
        <v>4</v>
      </c>
      <c r="B24" s="36" t="s">
        <v>4</v>
      </c>
      <c r="C24" s="110" t="s">
        <v>204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8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f>C22</f>
        <v>2202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/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/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/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2202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/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30</v>
      </c>
      <c r="D62" s="38"/>
      <c r="E62" s="81"/>
      <c r="F62" s="81"/>
      <c r="G62" s="81"/>
    </row>
    <row r="63" spans="1:7" s="46" customFormat="1" ht="18" customHeight="1" thickBot="1" x14ac:dyDescent="0.25">
      <c r="A63" s="45" t="s">
        <v>11</v>
      </c>
      <c r="B63" s="53" t="s">
        <v>200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440.40000000000003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33.03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22.02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4.4039999999999999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55.050000000000004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176.16</v>
      </c>
    </row>
    <row r="78" spans="1:7" ht="26.25" thickBot="1" x14ac:dyDescent="0.3">
      <c r="A78" s="34" t="s">
        <v>21</v>
      </c>
      <c r="B78" s="28" t="s">
        <v>47</v>
      </c>
      <c r="C78" s="59">
        <v>0.06</v>
      </c>
      <c r="D78" s="31">
        <f>C37*C78</f>
        <v>132.12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13.212</v>
      </c>
    </row>
    <row r="80" spans="1:7" ht="15.75" thickBot="1" x14ac:dyDescent="0.3">
      <c r="A80" s="149" t="s">
        <v>49</v>
      </c>
      <c r="B80" s="150"/>
      <c r="C80" s="60">
        <f>C72+C73+C74+C75+C76+C77+C78+C79</f>
        <v>0.39800000000000008</v>
      </c>
      <c r="D80" s="61">
        <f>D72+D73+D74+D75+D76+D77+D78+D79</f>
        <v>876.39599999999996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183.42660000000001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183.42660000000001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3.3153400000000006E-2</v>
      </c>
      <c r="D86" s="61">
        <f>C86*C37</f>
        <v>73.003786800000015</v>
      </c>
      <c r="E86" s="82"/>
    </row>
    <row r="87" spans="1:5" ht="15.75" thickBot="1" x14ac:dyDescent="0.3">
      <c r="A87" s="149" t="s">
        <v>49</v>
      </c>
      <c r="B87" s="150"/>
      <c r="C87" s="60">
        <f>C85+C86</f>
        <v>0.11645340000000001</v>
      </c>
      <c r="D87" s="56">
        <f>D85+D86</f>
        <v>256.43038680000001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0.88080000000000003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1.5920000000000005E-4</v>
      </c>
      <c r="D92" s="31">
        <f>C92*C37</f>
        <v>0.3505584000000001</v>
      </c>
    </row>
    <row r="93" spans="1:5" ht="15.75" thickBot="1" x14ac:dyDescent="0.3">
      <c r="A93" s="149" t="s">
        <v>49</v>
      </c>
      <c r="B93" s="150"/>
      <c r="C93" s="60">
        <f>C91+C92</f>
        <v>5.5920000000000004E-4</v>
      </c>
      <c r="D93" s="56">
        <f>D91+D92</f>
        <v>1.2313584000000002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9.2484000000000002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0.88080000000000003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70.463999999999999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42.718800000000002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16.955400000000001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17.616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157.88339999999999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244.6422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36.553200000000004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0.44040000000000001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6.1655999999999995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13.8726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301.67399999999998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113.40299999999999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415.077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876.39599999999996</v>
      </c>
      <c r="D121" s="38"/>
    </row>
    <row r="122" spans="1:8" ht="26.25" thickBot="1" x14ac:dyDescent="0.3">
      <c r="A122" s="34" t="s">
        <v>50</v>
      </c>
      <c r="B122" s="28" t="s">
        <v>172</v>
      </c>
      <c r="C122" s="31">
        <f>D87</f>
        <v>256.43038680000001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1.2313584000000002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157.88339999999999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415.077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1707.0181451999999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242.65090726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254.78345262300002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746.92926709135895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564.00781392612816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100.60679924087692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463.40101468525125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182.92145316523076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182.92145316523076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746.92926709135895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1244.363626974359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2202</v>
      </c>
      <c r="D150" s="165"/>
    </row>
    <row r="151" spans="1:4" ht="26.2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1707.0181451999999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4853.0181451999997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1244.363626974359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6097.381772174359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56"/>
  <sheetViews>
    <sheetView view="pageBreakPreview" zoomScaleNormal="145" zoomScaleSheetLayoutView="100" workbookViewId="0">
      <selection activeCell="D18" sqref="D18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210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26.25" thickBot="1" x14ac:dyDescent="0.3">
      <c r="A17" s="55" t="s">
        <v>179</v>
      </c>
      <c r="B17" s="95" t="s">
        <v>213</v>
      </c>
      <c r="C17" s="95" t="s">
        <v>214</v>
      </c>
      <c r="D17" s="95">
        <v>30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>Profissional de Apoio escolar 20 horas</v>
      </c>
      <c r="D21" s="22"/>
    </row>
    <row r="22" spans="1:7" ht="26.25" thickBot="1" x14ac:dyDescent="0.3">
      <c r="A22" s="34">
        <v>2</v>
      </c>
      <c r="B22" s="29" t="s">
        <v>2</v>
      </c>
      <c r="C22" s="76">
        <v>934.55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Profissional de apoio escolar</v>
      </c>
      <c r="D23" s="22"/>
    </row>
    <row r="24" spans="1:7" ht="26.25" thickBot="1" x14ac:dyDescent="0.3">
      <c r="A24" s="35">
        <v>4</v>
      </c>
      <c r="B24" s="36" t="s">
        <v>4</v>
      </c>
      <c r="C24" s="105" t="s">
        <v>215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30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f>C22</f>
        <v>934.55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/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/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934.55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/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216</v>
      </c>
      <c r="C62" s="48">
        <v>30</v>
      </c>
      <c r="D62" s="38"/>
      <c r="E62" s="81"/>
      <c r="F62" s="81"/>
      <c r="G62" s="81"/>
    </row>
    <row r="63" spans="1:7" s="46" customFormat="1" ht="18" customHeight="1" thickBot="1" x14ac:dyDescent="0.25">
      <c r="A63" s="45" t="s">
        <v>11</v>
      </c>
      <c r="B63" s="53" t="s">
        <v>201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186.91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14.018249999999998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9.3454999999999995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1.8691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23.36375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74.763999999999996</v>
      </c>
    </row>
    <row r="78" spans="1:7" ht="26.25" thickBot="1" x14ac:dyDescent="0.3">
      <c r="A78" s="34" t="s">
        <v>21</v>
      </c>
      <c r="B78" s="28" t="s">
        <v>47</v>
      </c>
      <c r="C78" s="59">
        <v>0.06</v>
      </c>
      <c r="D78" s="31">
        <f>C37*C78</f>
        <v>56.072999999999993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5.6072999999999995</v>
      </c>
    </row>
    <row r="80" spans="1:7" ht="15.75" thickBot="1" x14ac:dyDescent="0.3">
      <c r="A80" s="149" t="s">
        <v>49</v>
      </c>
      <c r="B80" s="150"/>
      <c r="C80" s="60">
        <f>C72+C73+C74+C75+C76+C77+C78+C79</f>
        <v>0.39800000000000008</v>
      </c>
      <c r="D80" s="61">
        <f>D72+D73+D74+D75+D76+D77+D78+D79</f>
        <v>371.95089999999999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77.84801499999999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77.84801499999999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3.3153400000000006E-2</v>
      </c>
      <c r="D86" s="61">
        <f>C86*C37</f>
        <v>30.983509970000004</v>
      </c>
      <c r="E86" s="82"/>
    </row>
    <row r="87" spans="1:5" ht="15.75" thickBot="1" x14ac:dyDescent="0.3">
      <c r="A87" s="149" t="s">
        <v>49</v>
      </c>
      <c r="B87" s="150"/>
      <c r="C87" s="60">
        <f>C85+C86</f>
        <v>0.11645340000000001</v>
      </c>
      <c r="D87" s="56">
        <f>D85+D86</f>
        <v>108.83152496999999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0.37381999999999999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1.5920000000000005E-4</v>
      </c>
      <c r="D92" s="31">
        <f>C92*C37</f>
        <v>0.14878036000000003</v>
      </c>
    </row>
    <row r="93" spans="1:5" ht="15.75" thickBot="1" x14ac:dyDescent="0.3">
      <c r="A93" s="149" t="s">
        <v>49</v>
      </c>
      <c r="B93" s="150"/>
      <c r="C93" s="60">
        <f>C91+C92</f>
        <v>5.5920000000000004E-4</v>
      </c>
      <c r="D93" s="56">
        <f>D91+D92</f>
        <v>0.52260035999999999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3.9251099999999997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0.37381999999999999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29.9056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18.130269999999999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7.1960350000000002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7.4763999999999999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67.007235000000009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26.2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103.82850499999999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15.513529999999999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0.18690999999999999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2.6167400000000001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5.8876650000000001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128.03334999999998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48.129324999999994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176.16267499999998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371.95089999999999</v>
      </c>
      <c r="D121" s="38"/>
    </row>
    <row r="122" spans="1:8" ht="26.25" thickBot="1" x14ac:dyDescent="0.3">
      <c r="A122" s="34" t="s">
        <v>50</v>
      </c>
      <c r="B122" s="28" t="s">
        <v>172</v>
      </c>
      <c r="C122" s="31">
        <f>D87</f>
        <v>108.83152496999999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0.52260035999999999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67.007235000000009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176.16267499999998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724.47493532999988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130.15124676649998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0.05</v>
      </c>
      <c r="D133" s="65">
        <f>(C154+D132)*C133</f>
        <v>136.65880910482497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400.6322352389314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302.51821844572373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53.962709236264232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248.55550920945947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98.114016793207682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98.114016793207682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400.6322352389314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667.44229111025629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934.55</v>
      </c>
      <c r="D150" s="165"/>
    </row>
    <row r="151" spans="1:4" ht="26.2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39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724.47493532999988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2603.0249353299996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667.44229111025629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3270.4672264402561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6"/>
  <sheetViews>
    <sheetView view="pageBreakPreview" zoomScaleNormal="145" zoomScaleSheetLayoutView="100" workbookViewId="0">
      <selection activeCell="D18" sqref="D18"/>
    </sheetView>
  </sheetViews>
  <sheetFormatPr defaultRowHeight="15" x14ac:dyDescent="0.25"/>
  <cols>
    <col min="1" max="1" width="17.7109375" style="72" customWidth="1"/>
    <col min="2" max="2" width="36.42578125" style="72" customWidth="1"/>
    <col min="3" max="3" width="30" style="72" customWidth="1"/>
    <col min="4" max="4" width="20.85546875" style="72" customWidth="1"/>
    <col min="5" max="7" width="9.140625" style="72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210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7" ht="15.75" thickBot="1" x14ac:dyDescent="0.3">
      <c r="A17" s="55" t="s">
        <v>179</v>
      </c>
      <c r="B17" s="95" t="s">
        <v>217</v>
      </c>
      <c r="C17" s="95" t="s">
        <v>218</v>
      </c>
      <c r="D17" s="95">
        <v>52</v>
      </c>
    </row>
    <row r="18" spans="1:7" x14ac:dyDescent="0.25">
      <c r="A18" s="22"/>
      <c r="B18" s="22"/>
      <c r="C18" s="22"/>
      <c r="D18" s="22"/>
    </row>
    <row r="19" spans="1:7" ht="15.75" thickBot="1" x14ac:dyDescent="0.3">
      <c r="A19" s="22"/>
      <c r="B19" s="22"/>
      <c r="C19" s="22"/>
      <c r="D19" s="22"/>
    </row>
    <row r="20" spans="1:7" ht="42.75" customHeight="1" thickBot="1" x14ac:dyDescent="0.3">
      <c r="A20" s="140" t="s">
        <v>0</v>
      </c>
      <c r="B20" s="141"/>
      <c r="C20" s="142"/>
      <c r="D20" s="22"/>
    </row>
    <row r="21" spans="1:7" ht="26.25" thickBot="1" x14ac:dyDescent="0.3">
      <c r="A21" s="34">
        <v>1</v>
      </c>
      <c r="B21" s="29" t="s">
        <v>1</v>
      </c>
      <c r="C21" s="30" t="str">
        <f>B17</f>
        <v>Profissional de apoio escolar 30hs</v>
      </c>
      <c r="D21" s="22"/>
    </row>
    <row r="22" spans="1:7" ht="26.25" thickBot="1" x14ac:dyDescent="0.3">
      <c r="A22" s="34">
        <v>2</v>
      </c>
      <c r="B22" s="29" t="s">
        <v>2</v>
      </c>
      <c r="C22" s="76">
        <v>1401.81</v>
      </c>
      <c r="D22" s="22"/>
    </row>
    <row r="23" spans="1:7" ht="26.25" thickBot="1" x14ac:dyDescent="0.3">
      <c r="A23" s="34">
        <v>3</v>
      </c>
      <c r="B23" s="29" t="s">
        <v>3</v>
      </c>
      <c r="C23" s="30" t="str">
        <f>C17</f>
        <v>Profissional de Apoio escolar</v>
      </c>
      <c r="D23" s="22"/>
    </row>
    <row r="24" spans="1:7" ht="15.75" thickBot="1" x14ac:dyDescent="0.3">
      <c r="A24" s="35">
        <v>4</v>
      </c>
      <c r="B24" s="36" t="s">
        <v>4</v>
      </c>
      <c r="C24" s="105" t="s">
        <v>204</v>
      </c>
      <c r="D24" s="22"/>
    </row>
    <row r="25" spans="1:7" ht="15.75" thickBot="1" x14ac:dyDescent="0.3">
      <c r="A25" s="44">
        <v>5</v>
      </c>
      <c r="B25" s="45" t="s">
        <v>97</v>
      </c>
      <c r="C25" s="73">
        <f>D17</f>
        <v>52</v>
      </c>
      <c r="D25" s="22"/>
    </row>
    <row r="26" spans="1:7" x14ac:dyDescent="0.25">
      <c r="A26" s="143" t="s">
        <v>170</v>
      </c>
      <c r="B26" s="143"/>
      <c r="C26" s="143"/>
      <c r="D26" s="22"/>
    </row>
    <row r="27" spans="1:7" x14ac:dyDescent="0.25">
      <c r="A27" s="23"/>
      <c r="B27" s="22"/>
      <c r="C27" s="22"/>
      <c r="D27" s="22"/>
    </row>
    <row r="28" spans="1:7" s="20" customFormat="1" ht="16.5" thickBot="1" x14ac:dyDescent="0.3">
      <c r="A28" s="139" t="s">
        <v>5</v>
      </c>
      <c r="B28" s="139"/>
      <c r="C28" s="139"/>
      <c r="D28" s="22"/>
      <c r="E28" s="72"/>
      <c r="F28" s="72"/>
      <c r="G28" s="72"/>
    </row>
    <row r="29" spans="1:7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  <c r="G29" s="72"/>
    </row>
    <row r="30" spans="1:7" s="20" customFormat="1" ht="15.75" thickBot="1" x14ac:dyDescent="0.3">
      <c r="A30" s="34" t="s">
        <v>9</v>
      </c>
      <c r="B30" s="28" t="s">
        <v>10</v>
      </c>
      <c r="C30" s="31">
        <f>C22</f>
        <v>1401.81</v>
      </c>
      <c r="D30" s="22"/>
      <c r="E30" s="72"/>
      <c r="F30" s="72"/>
      <c r="G30" s="72"/>
    </row>
    <row r="31" spans="1:7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  <c r="G31" s="72"/>
    </row>
    <row r="32" spans="1:7" s="20" customFormat="1" ht="15.75" thickBot="1" x14ac:dyDescent="0.3">
      <c r="A32" s="34" t="s">
        <v>13</v>
      </c>
      <c r="B32" s="28" t="s">
        <v>14</v>
      </c>
      <c r="C32" s="31">
        <v>0</v>
      </c>
      <c r="D32" s="22"/>
      <c r="E32" s="72"/>
      <c r="F32" s="72"/>
      <c r="G32" s="72"/>
    </row>
    <row r="33" spans="1:7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  <c r="G33" s="72"/>
    </row>
    <row r="34" spans="1:7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  <c r="G34" s="72"/>
    </row>
    <row r="35" spans="1:7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  <c r="G35" s="72"/>
    </row>
    <row r="36" spans="1:7" s="20" customFormat="1" ht="15.75" thickBot="1" x14ac:dyDescent="0.3">
      <c r="A36" s="34" t="s">
        <v>21</v>
      </c>
      <c r="B36" s="28" t="s">
        <v>197</v>
      </c>
      <c r="C36" s="31"/>
      <c r="D36" s="22"/>
      <c r="E36" s="72"/>
      <c r="F36" s="72"/>
      <c r="G36" s="72"/>
    </row>
    <row r="37" spans="1:7" s="20" customFormat="1" ht="28.5" customHeight="1" thickBot="1" x14ac:dyDescent="0.3">
      <c r="A37" s="149" t="s">
        <v>24</v>
      </c>
      <c r="B37" s="150"/>
      <c r="C37" s="56">
        <f>C30+C31+C32+C33+C34+C35+C36</f>
        <v>1401.81</v>
      </c>
      <c r="D37" s="22"/>
      <c r="E37" s="72"/>
      <c r="F37" s="72"/>
      <c r="G37" s="72"/>
    </row>
    <row r="38" spans="1:7" s="20" customFormat="1" ht="11.25" customHeight="1" x14ac:dyDescent="0.25">
      <c r="A38" s="57" t="s">
        <v>180</v>
      </c>
      <c r="B38" s="75"/>
      <c r="C38" s="58"/>
      <c r="D38" s="22"/>
      <c r="E38" s="72"/>
      <c r="F38" s="72"/>
      <c r="G38" s="72"/>
    </row>
    <row r="39" spans="1:7" s="20" customFormat="1" ht="11.25" customHeight="1" x14ac:dyDescent="0.25">
      <c r="A39" s="148" t="s">
        <v>181</v>
      </c>
      <c r="B39" s="148"/>
      <c r="C39" s="148"/>
      <c r="D39" s="148"/>
      <c r="E39" s="72"/>
      <c r="F39" s="72"/>
      <c r="G39" s="72"/>
    </row>
    <row r="40" spans="1:7" s="5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5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>
        <v>805</v>
      </c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>
        <v>81</v>
      </c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>
        <v>28</v>
      </c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914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30</v>
      </c>
      <c r="D62" s="38"/>
      <c r="E62" s="81"/>
      <c r="F62" s="81"/>
      <c r="G62" s="81"/>
    </row>
    <row r="63" spans="1:7" s="46" customFormat="1" ht="13.5" thickBot="1" x14ac:dyDescent="0.25">
      <c r="A63" s="45" t="s">
        <v>11</v>
      </c>
      <c r="B63" s="108" t="s">
        <v>199</v>
      </c>
      <c r="C63" s="107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30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0.2</v>
      </c>
      <c r="D72" s="31">
        <f>C37*C72</f>
        <v>280.36200000000002</v>
      </c>
    </row>
    <row r="73" spans="1:7" ht="15.75" thickBot="1" x14ac:dyDescent="0.3">
      <c r="A73" s="34" t="s">
        <v>11</v>
      </c>
      <c r="B73" s="28" t="s">
        <v>42</v>
      </c>
      <c r="C73" s="59">
        <v>1.4999999999999999E-2</v>
      </c>
      <c r="D73" s="31">
        <f>C37*C73</f>
        <v>21.027149999999999</v>
      </c>
    </row>
    <row r="74" spans="1:7" ht="15.75" thickBot="1" x14ac:dyDescent="0.3">
      <c r="A74" s="34" t="s">
        <v>13</v>
      </c>
      <c r="B74" s="28" t="s">
        <v>43</v>
      </c>
      <c r="C74" s="59">
        <v>0.01</v>
      </c>
      <c r="D74" s="31">
        <f>C37*C74</f>
        <v>14.0181</v>
      </c>
    </row>
    <row r="75" spans="1:7" ht="15.75" thickBot="1" x14ac:dyDescent="0.3">
      <c r="A75" s="34" t="s">
        <v>15</v>
      </c>
      <c r="B75" s="28" t="s">
        <v>44</v>
      </c>
      <c r="C75" s="59">
        <v>2E-3</v>
      </c>
      <c r="D75" s="31">
        <f>C37*C75</f>
        <v>2.80362</v>
      </c>
    </row>
    <row r="76" spans="1:7" ht="15.75" thickBot="1" x14ac:dyDescent="0.3">
      <c r="A76" s="34" t="s">
        <v>17</v>
      </c>
      <c r="B76" s="74" t="s">
        <v>45</v>
      </c>
      <c r="C76" s="59">
        <v>2.5000000000000001E-2</v>
      </c>
      <c r="D76" s="31">
        <f>C37*C76</f>
        <v>35.045250000000003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112.1448</v>
      </c>
    </row>
    <row r="78" spans="1:7" ht="15.75" thickBot="1" x14ac:dyDescent="0.3">
      <c r="A78" s="34" t="s">
        <v>21</v>
      </c>
      <c r="B78" s="28" t="s">
        <v>47</v>
      </c>
      <c r="C78" s="59">
        <v>0.06</v>
      </c>
      <c r="D78" s="31">
        <f>C37*C78</f>
        <v>84.108599999999996</v>
      </c>
    </row>
    <row r="79" spans="1:7" ht="15.75" thickBot="1" x14ac:dyDescent="0.3">
      <c r="A79" s="34" t="s">
        <v>22</v>
      </c>
      <c r="B79" s="28" t="s">
        <v>48</v>
      </c>
      <c r="C79" s="59">
        <v>6.0000000000000001E-3</v>
      </c>
      <c r="D79" s="31">
        <f>C37*C79</f>
        <v>8.4108599999999996</v>
      </c>
    </row>
    <row r="80" spans="1:7" ht="15.75" thickBot="1" x14ac:dyDescent="0.3">
      <c r="A80" s="149" t="s">
        <v>49</v>
      </c>
      <c r="B80" s="150"/>
      <c r="C80" s="60">
        <f>C72+C73+C74+C75+C76+C77+C78+C79</f>
        <v>0.39800000000000008</v>
      </c>
      <c r="D80" s="61">
        <f>D72+D73+D74+D75+D76+D77+D78+D79</f>
        <v>557.92038000000002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116.77077299999999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116.77077299999999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3.3153400000000006E-2</v>
      </c>
      <c r="D86" s="61">
        <f>C86*C37</f>
        <v>46.474767654000004</v>
      </c>
      <c r="E86" s="82"/>
    </row>
    <row r="87" spans="1:5" ht="15.75" thickBot="1" x14ac:dyDescent="0.3">
      <c r="A87" s="149" t="s">
        <v>49</v>
      </c>
      <c r="B87" s="150"/>
      <c r="C87" s="60">
        <f>C85+C86</f>
        <v>0.11645340000000001</v>
      </c>
      <c r="D87" s="56">
        <f>D85+D86</f>
        <v>163.245540654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0.560724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1.5920000000000005E-4</v>
      </c>
      <c r="D92" s="31">
        <f>C92*C37</f>
        <v>0.22316815200000006</v>
      </c>
    </row>
    <row r="93" spans="1:5" ht="15.75" thickBot="1" x14ac:dyDescent="0.3">
      <c r="A93" s="149" t="s">
        <v>49</v>
      </c>
      <c r="B93" s="150"/>
      <c r="C93" s="60">
        <f>C91+C92</f>
        <v>5.5920000000000004E-4</v>
      </c>
      <c r="D93" s="56">
        <f>D91+D92</f>
        <v>0.78389215200000006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5.8876019999999993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0.560724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44.85792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27.195114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10.793937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11.21448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100.509777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15.7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155.74109100000001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23.270046000000001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0.280362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3.925068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8.8314029999999999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192.04797000000002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72.193214999999995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264.24118500000003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15.7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557.92038000000002</v>
      </c>
      <c r="D121" s="38"/>
    </row>
    <row r="122" spans="1:8" ht="15.75" thickBot="1" x14ac:dyDescent="0.3">
      <c r="A122" s="34" t="s">
        <v>50</v>
      </c>
      <c r="B122" s="28" t="s">
        <v>172</v>
      </c>
      <c r="C122" s="31">
        <f>D87</f>
        <v>163.245540654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0.78389215200000006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100.509777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264.24118500000003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1086.700774806</v>
      </c>
      <c r="D127" s="38"/>
      <c r="H127" s="92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171.62553874030002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0.08</v>
      </c>
      <c r="D133" s="65">
        <f>(C154+D132)*C133</f>
        <v>288.33090508370401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543.39285958082689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410.31705723450193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1.6500000000000001E-2</v>
      </c>
      <c r="D136" s="69">
        <f>((((C154)+(D132)+(D133))/0.8775))*C136</f>
        <v>73.19169129047873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7.5999999999999998E-2</v>
      </c>
      <c r="D137" s="69">
        <f>((((C154)+(D132)+(D133))/0.8775))*C137</f>
        <v>337.1253659440232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133.07580234632493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133.07580234632493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0.1225</v>
      </c>
      <c r="D141" s="71">
        <f>D140+D137+D136</f>
        <v>543.39285958082689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1003.3493034048309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1401.81</v>
      </c>
      <c r="D150" s="165"/>
    </row>
    <row r="151" spans="1:4" ht="15.75" thickBot="1" x14ac:dyDescent="0.3">
      <c r="A151" s="34" t="s">
        <v>11</v>
      </c>
      <c r="B151" s="28" t="s">
        <v>88</v>
      </c>
      <c r="C151" s="159">
        <f>C54</f>
        <v>914</v>
      </c>
      <c r="D151" s="160"/>
    </row>
    <row r="152" spans="1:4" ht="26.25" thickBot="1" x14ac:dyDescent="0.3">
      <c r="A152" s="34" t="s">
        <v>13</v>
      </c>
      <c r="B152" s="28" t="s">
        <v>89</v>
      </c>
      <c r="C152" s="159">
        <f>C65</f>
        <v>30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1086.700774806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3432.510774806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1003.3493034048309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4435.8600782108306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9055118110236221" right="0.9055118110236221" top="0.78740157480314965" bottom="0.78740157480314965" header="0.31496062992125984" footer="0.31496062992125984"/>
  <pageSetup scale="67" fitToHeight="3" orientation="portrait" r:id="rId1"/>
  <rowBreaks count="1" manualBreakCount="1">
    <brk id="54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F6B7-DF87-40B7-826E-88494693975C}">
  <dimension ref="A1:H156"/>
  <sheetViews>
    <sheetView tabSelected="1" topLeftCell="A106" workbookViewId="0">
      <selection activeCell="C23" sqref="C23"/>
    </sheetView>
  </sheetViews>
  <sheetFormatPr defaultRowHeight="15" x14ac:dyDescent="0.25"/>
  <cols>
    <col min="1" max="1" width="17.7109375" style="72" customWidth="1"/>
    <col min="2" max="2" width="36.42578125" style="72" customWidth="1"/>
    <col min="3" max="3" width="30" style="72" customWidth="1"/>
    <col min="4" max="4" width="20.85546875" style="72" customWidth="1"/>
    <col min="5" max="7" width="9.140625" style="72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 t="s">
        <v>226</v>
      </c>
      <c r="D11" s="38"/>
    </row>
    <row r="12" spans="1:4" ht="26.25" thickBot="1" x14ac:dyDescent="0.3">
      <c r="A12" s="43" t="s">
        <v>15</v>
      </c>
      <c r="B12" s="28" t="s">
        <v>105</v>
      </c>
      <c r="C12" s="54" t="s">
        <v>205</v>
      </c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4" ht="15.75" thickBot="1" x14ac:dyDescent="0.3">
      <c r="A17" s="55" t="s">
        <v>179</v>
      </c>
      <c r="B17" s="30" t="s">
        <v>227</v>
      </c>
      <c r="C17" s="30" t="s">
        <v>227</v>
      </c>
      <c r="D17" s="30" t="s">
        <v>228</v>
      </c>
    </row>
    <row r="18" spans="1:4" x14ac:dyDescent="0.25">
      <c r="A18" s="22"/>
      <c r="B18" s="22"/>
      <c r="C18" s="22"/>
      <c r="D18" s="22"/>
    </row>
    <row r="19" spans="1:4" ht="15.75" thickBot="1" x14ac:dyDescent="0.3">
      <c r="A19" s="22"/>
      <c r="B19" s="22"/>
      <c r="C19" s="22"/>
      <c r="D19" s="22"/>
    </row>
    <row r="20" spans="1:4" ht="42.75" customHeight="1" thickBot="1" x14ac:dyDescent="0.3">
      <c r="A20" s="140" t="s">
        <v>0</v>
      </c>
      <c r="B20" s="141"/>
      <c r="C20" s="142"/>
      <c r="D20" s="22"/>
    </row>
    <row r="21" spans="1:4" ht="26.25" thickBot="1" x14ac:dyDescent="0.3">
      <c r="A21" s="34">
        <v>1</v>
      </c>
      <c r="B21" s="29" t="s">
        <v>1</v>
      </c>
      <c r="C21" s="30" t="s">
        <v>229</v>
      </c>
      <c r="D21" s="22"/>
    </row>
    <row r="22" spans="1:4" ht="26.25" thickBot="1" x14ac:dyDescent="0.3">
      <c r="A22" s="34">
        <v>2</v>
      </c>
      <c r="B22" s="29" t="s">
        <v>2</v>
      </c>
      <c r="C22" s="76">
        <v>16.66</v>
      </c>
      <c r="D22" s="22"/>
    </row>
    <row r="23" spans="1:4" ht="26.25" thickBot="1" x14ac:dyDescent="0.3">
      <c r="A23" s="34">
        <v>3</v>
      </c>
      <c r="B23" s="29" t="s">
        <v>3</v>
      </c>
      <c r="C23" s="30" t="str">
        <f>C17</f>
        <v>Segurança</v>
      </c>
      <c r="D23" s="22"/>
    </row>
    <row r="24" spans="1:4" ht="15.75" thickBot="1" x14ac:dyDescent="0.3">
      <c r="A24" s="35">
        <v>4</v>
      </c>
      <c r="B24" s="36" t="s">
        <v>4</v>
      </c>
      <c r="C24" s="105" t="s">
        <v>230</v>
      </c>
      <c r="D24" s="22"/>
    </row>
    <row r="25" spans="1:4" ht="15.75" thickBot="1" x14ac:dyDescent="0.3">
      <c r="A25" s="44">
        <v>5</v>
      </c>
      <c r="B25" s="45" t="s">
        <v>97</v>
      </c>
      <c r="C25" s="73" t="str">
        <f>D17</f>
        <v>hora</v>
      </c>
      <c r="D25" s="22"/>
    </row>
    <row r="26" spans="1:4" x14ac:dyDescent="0.25">
      <c r="A26" s="143" t="s">
        <v>170</v>
      </c>
      <c r="B26" s="143"/>
      <c r="C26" s="143"/>
      <c r="D26" s="22"/>
    </row>
    <row r="27" spans="1:4" x14ac:dyDescent="0.25">
      <c r="A27" s="23"/>
      <c r="B27" s="22"/>
      <c r="C27" s="22"/>
      <c r="D27" s="22"/>
    </row>
    <row r="28" spans="1:4" ht="16.5" thickBot="1" x14ac:dyDescent="0.3">
      <c r="A28" s="139" t="s">
        <v>5</v>
      </c>
      <c r="B28" s="139"/>
      <c r="C28" s="139"/>
      <c r="D28" s="22"/>
    </row>
    <row r="29" spans="1:4" ht="15.75" thickBot="1" x14ac:dyDescent="0.3">
      <c r="A29" s="33" t="s">
        <v>6</v>
      </c>
      <c r="B29" s="73" t="s">
        <v>7</v>
      </c>
      <c r="C29" s="73" t="s">
        <v>8</v>
      </c>
      <c r="D29" s="22"/>
    </row>
    <row r="30" spans="1:4" ht="15.75" thickBot="1" x14ac:dyDescent="0.3">
      <c r="A30" s="34" t="s">
        <v>9</v>
      </c>
      <c r="B30" s="28" t="s">
        <v>10</v>
      </c>
      <c r="C30" s="31">
        <f>C22</f>
        <v>16.66</v>
      </c>
      <c r="D30" s="22"/>
    </row>
    <row r="31" spans="1:4" ht="15.75" thickBot="1" x14ac:dyDescent="0.3">
      <c r="A31" s="34" t="s">
        <v>11</v>
      </c>
      <c r="B31" s="28" t="s">
        <v>12</v>
      </c>
      <c r="C31" s="31">
        <v>0</v>
      </c>
      <c r="D31" s="22"/>
    </row>
    <row r="32" spans="1:4" ht="15.75" thickBot="1" x14ac:dyDescent="0.3">
      <c r="A32" s="34" t="s">
        <v>13</v>
      </c>
      <c r="B32" s="28" t="s">
        <v>14</v>
      </c>
      <c r="C32" s="31">
        <v>0</v>
      </c>
      <c r="D32" s="22"/>
    </row>
    <row r="33" spans="1:7" ht="15.75" thickBot="1" x14ac:dyDescent="0.3">
      <c r="A33" s="34" t="s">
        <v>15</v>
      </c>
      <c r="B33" s="28" t="s">
        <v>16</v>
      </c>
      <c r="C33" s="31">
        <v>0</v>
      </c>
      <c r="D33" s="22"/>
    </row>
    <row r="34" spans="1:7" ht="15.75" thickBot="1" x14ac:dyDescent="0.3">
      <c r="A34" s="34" t="s">
        <v>17</v>
      </c>
      <c r="B34" s="28" t="s">
        <v>18</v>
      </c>
      <c r="C34" s="31">
        <v>0</v>
      </c>
      <c r="D34" s="22"/>
    </row>
    <row r="35" spans="1:7" ht="15.75" thickBot="1" x14ac:dyDescent="0.3">
      <c r="A35" s="34" t="s">
        <v>19</v>
      </c>
      <c r="B35" s="28" t="s">
        <v>20</v>
      </c>
      <c r="C35" s="31">
        <v>0</v>
      </c>
      <c r="D35" s="22"/>
    </row>
    <row r="36" spans="1:7" ht="15.75" thickBot="1" x14ac:dyDescent="0.3">
      <c r="A36" s="34" t="s">
        <v>21</v>
      </c>
      <c r="B36" s="28" t="s">
        <v>197</v>
      </c>
      <c r="C36" s="31"/>
      <c r="D36" s="22"/>
    </row>
    <row r="37" spans="1:7" ht="28.5" customHeight="1" thickBot="1" x14ac:dyDescent="0.3">
      <c r="A37" s="149" t="s">
        <v>24</v>
      </c>
      <c r="B37" s="150"/>
      <c r="C37" s="56">
        <f>C30+C31+C32+C33+C34+C35+C36</f>
        <v>16.66</v>
      </c>
      <c r="D37" s="22"/>
    </row>
    <row r="38" spans="1:7" ht="11.25" customHeight="1" x14ac:dyDescent="0.25">
      <c r="A38" s="57" t="s">
        <v>180</v>
      </c>
      <c r="B38" s="75"/>
      <c r="C38" s="58"/>
      <c r="D38" s="22"/>
    </row>
    <row r="39" spans="1:7" ht="11.25" customHeight="1" x14ac:dyDescent="0.25">
      <c r="A39" s="148" t="s">
        <v>181</v>
      </c>
      <c r="B39" s="148"/>
      <c r="C39" s="148"/>
      <c r="D39" s="148"/>
    </row>
    <row r="40" spans="1:7" s="131" customFormat="1" ht="11.25" x14ac:dyDescent="0.2">
      <c r="A40" s="148" t="s">
        <v>182</v>
      </c>
      <c r="B40" s="148"/>
      <c r="C40" s="148"/>
      <c r="D40" s="148"/>
      <c r="E40" s="79"/>
      <c r="F40" s="79"/>
      <c r="G40" s="79"/>
    </row>
    <row r="41" spans="1:7" s="132" customFormat="1" x14ac:dyDescent="0.25">
      <c r="A41" s="148"/>
      <c r="B41" s="148"/>
      <c r="C41" s="148"/>
      <c r="D41" s="148"/>
      <c r="E41" s="80"/>
      <c r="F41" s="80"/>
      <c r="G41" s="80"/>
    </row>
    <row r="42" spans="1:7" s="46" customFormat="1" ht="16.5" thickBot="1" x14ac:dyDescent="0.25">
      <c r="A42" s="139" t="s">
        <v>25</v>
      </c>
      <c r="B42" s="139"/>
      <c r="C42" s="139"/>
      <c r="D42" s="38"/>
      <c r="E42" s="81"/>
      <c r="F42" s="81"/>
      <c r="G42" s="81"/>
    </row>
    <row r="43" spans="1:7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  <c r="G43" s="81"/>
    </row>
    <row r="44" spans="1:7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  <c r="G44" s="81"/>
    </row>
    <row r="45" spans="1:7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  <c r="G45" s="81"/>
    </row>
    <row r="46" spans="1:7" s="46" customFormat="1" ht="26.25" thickBot="1" x14ac:dyDescent="0.25">
      <c r="A46" s="34" t="s">
        <v>11</v>
      </c>
      <c r="B46" s="28" t="s">
        <v>29</v>
      </c>
      <c r="C46" s="31"/>
      <c r="D46" s="38"/>
      <c r="E46" s="81"/>
      <c r="F46" s="81"/>
      <c r="G46" s="81"/>
    </row>
    <row r="47" spans="1:7" s="46" customFormat="1" ht="13.5" thickBot="1" x14ac:dyDescent="0.25">
      <c r="A47" s="34" t="s">
        <v>13</v>
      </c>
      <c r="B47" s="28" t="s">
        <v>30</v>
      </c>
      <c r="C47" s="31"/>
      <c r="D47" s="38"/>
      <c r="E47" s="81"/>
      <c r="F47" s="81"/>
      <c r="G47" s="81"/>
    </row>
    <row r="48" spans="1:7" s="46" customFormat="1" ht="13.5" thickBot="1" x14ac:dyDescent="0.25">
      <c r="A48" s="34" t="s">
        <v>15</v>
      </c>
      <c r="B48" s="28" t="s">
        <v>111</v>
      </c>
      <c r="C48" s="31"/>
      <c r="D48" s="38"/>
      <c r="E48" s="81"/>
      <c r="F48" s="81"/>
      <c r="G48" s="81"/>
    </row>
    <row r="49" spans="1:7" s="46" customFormat="1" ht="13.5" thickBot="1" x14ac:dyDescent="0.25">
      <c r="A49" s="34" t="s">
        <v>17</v>
      </c>
      <c r="B49" s="28" t="s">
        <v>164</v>
      </c>
      <c r="C49" s="31"/>
      <c r="D49" s="38"/>
      <c r="E49" s="81"/>
      <c r="F49" s="81"/>
      <c r="G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  <c r="G50" s="81"/>
    </row>
    <row r="51" spans="1:7" s="46" customFormat="1" ht="25.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  <c r="G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  <c r="G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  <c r="G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0</v>
      </c>
      <c r="D54" s="38"/>
      <c r="E54" s="81"/>
      <c r="F54" s="81"/>
      <c r="G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  <c r="G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  <c r="G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  <c r="G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  <c r="G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81"/>
    </row>
    <row r="62" spans="1:7" s="46" customFormat="1" ht="26.25" thickBot="1" x14ac:dyDescent="0.25">
      <c r="A62" s="45" t="s">
        <v>9</v>
      </c>
      <c r="B62" s="53" t="s">
        <v>206</v>
      </c>
      <c r="C62" s="48">
        <v>3</v>
      </c>
      <c r="D62" s="38"/>
      <c r="E62" s="81"/>
      <c r="F62" s="81"/>
      <c r="G62" s="81"/>
    </row>
    <row r="63" spans="1:7" s="46" customFormat="1" ht="13.5" thickBot="1" x14ac:dyDescent="0.25">
      <c r="A63" s="45" t="s">
        <v>11</v>
      </c>
      <c r="B63" s="134" t="s">
        <v>199</v>
      </c>
      <c r="C63" s="113"/>
      <c r="D63" s="38"/>
      <c r="E63" s="81"/>
      <c r="F63" s="81"/>
      <c r="G63" s="81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  <c r="G64" s="81"/>
    </row>
    <row r="65" spans="1:7" s="46" customFormat="1" ht="13.5" thickBot="1" x14ac:dyDescent="0.25">
      <c r="A65" s="149" t="s">
        <v>36</v>
      </c>
      <c r="B65" s="150"/>
      <c r="C65" s="49">
        <f>C62+C63+C64</f>
        <v>3</v>
      </c>
      <c r="D65" s="38"/>
      <c r="E65" s="81"/>
      <c r="F65" s="81"/>
      <c r="G65" s="81"/>
    </row>
    <row r="66" spans="1:7" s="46" customFormat="1" ht="12.75" x14ac:dyDescent="0.2">
      <c r="A66" s="154" t="s">
        <v>175</v>
      </c>
      <c r="B66" s="154"/>
      <c r="C66" s="154"/>
      <c r="D66" s="38"/>
      <c r="E66" s="81"/>
      <c r="F66" s="81"/>
      <c r="G66" s="81"/>
    </row>
    <row r="67" spans="1:7" x14ac:dyDescent="0.25">
      <c r="A67" s="26"/>
      <c r="B67" s="26"/>
      <c r="C67" s="26"/>
      <c r="D67" s="22"/>
    </row>
    <row r="68" spans="1:7" x14ac:dyDescent="0.25">
      <c r="A68" s="24"/>
      <c r="B68" s="22"/>
      <c r="C68" s="22"/>
      <c r="D68" s="22"/>
    </row>
    <row r="69" spans="1:7" ht="15.75" x14ac:dyDescent="0.25">
      <c r="A69" s="155" t="s">
        <v>37</v>
      </c>
      <c r="B69" s="155"/>
      <c r="C69" s="155"/>
      <c r="D69" s="155"/>
    </row>
    <row r="70" spans="1:7" ht="16.5" thickBot="1" x14ac:dyDescent="0.3">
      <c r="A70" s="139" t="s">
        <v>112</v>
      </c>
      <c r="B70" s="139"/>
      <c r="C70" s="139"/>
      <c r="D70" s="139"/>
    </row>
    <row r="71" spans="1:7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7" ht="15.75" thickBot="1" x14ac:dyDescent="0.3">
      <c r="A72" s="34" t="s">
        <v>9</v>
      </c>
      <c r="B72" s="28" t="s">
        <v>41</v>
      </c>
      <c r="C72" s="59">
        <v>0.08</v>
      </c>
      <c r="D72" s="31">
        <f>C37*C72</f>
        <v>1.3328</v>
      </c>
    </row>
    <row r="73" spans="1:7" ht="15.75" thickBot="1" x14ac:dyDescent="0.3">
      <c r="A73" s="34" t="s">
        <v>11</v>
      </c>
      <c r="B73" s="28" t="s">
        <v>42</v>
      </c>
      <c r="C73" s="59">
        <v>0</v>
      </c>
      <c r="D73" s="31">
        <f>C37*C73</f>
        <v>0</v>
      </c>
    </row>
    <row r="74" spans="1:7" ht="15.75" thickBot="1" x14ac:dyDescent="0.3">
      <c r="A74" s="34" t="s">
        <v>13</v>
      </c>
      <c r="B74" s="28" t="s">
        <v>43</v>
      </c>
      <c r="C74" s="59">
        <v>0</v>
      </c>
      <c r="D74" s="31">
        <f>C37*C74</f>
        <v>0</v>
      </c>
    </row>
    <row r="75" spans="1:7" ht="15.75" thickBot="1" x14ac:dyDescent="0.3">
      <c r="A75" s="34" t="s">
        <v>15</v>
      </c>
      <c r="B75" s="28" t="s">
        <v>44</v>
      </c>
      <c r="C75" s="59">
        <v>0</v>
      </c>
      <c r="D75" s="31">
        <f>C37*C75</f>
        <v>0</v>
      </c>
    </row>
    <row r="76" spans="1:7" ht="15.75" thickBot="1" x14ac:dyDescent="0.3">
      <c r="A76" s="34" t="s">
        <v>17</v>
      </c>
      <c r="B76" s="74" t="s">
        <v>45</v>
      </c>
      <c r="C76" s="59">
        <v>0</v>
      </c>
      <c r="D76" s="31">
        <f>C37*C76</f>
        <v>0</v>
      </c>
    </row>
    <row r="77" spans="1:7" ht="15.75" thickBot="1" x14ac:dyDescent="0.3">
      <c r="A77" s="34" t="s">
        <v>19</v>
      </c>
      <c r="B77" s="28" t="s">
        <v>46</v>
      </c>
      <c r="C77" s="59">
        <v>0.08</v>
      </c>
      <c r="D77" s="31">
        <f>C37*C77</f>
        <v>1.3328</v>
      </c>
    </row>
    <row r="78" spans="1:7" ht="15.75" thickBot="1" x14ac:dyDescent="0.3">
      <c r="A78" s="34" t="s">
        <v>21</v>
      </c>
      <c r="B78" s="28" t="s">
        <v>47</v>
      </c>
      <c r="C78" s="59">
        <v>0</v>
      </c>
      <c r="D78" s="31">
        <f>C37*C78</f>
        <v>0</v>
      </c>
    </row>
    <row r="79" spans="1:7" ht="15.75" thickBot="1" x14ac:dyDescent="0.3">
      <c r="A79" s="34" t="s">
        <v>22</v>
      </c>
      <c r="B79" s="28" t="s">
        <v>48</v>
      </c>
      <c r="C79" s="59">
        <v>0</v>
      </c>
      <c r="D79" s="31">
        <f>C37*C79</f>
        <v>0</v>
      </c>
    </row>
    <row r="80" spans="1:7" ht="15.75" thickBot="1" x14ac:dyDescent="0.3">
      <c r="A80" s="149" t="s">
        <v>49</v>
      </c>
      <c r="B80" s="150"/>
      <c r="C80" s="60">
        <f>C72+C73+C74+C75+C76+C77+C78+C79</f>
        <v>0.16</v>
      </c>
      <c r="D80" s="61">
        <f>D72+D73+D74+D75+D76+D77+D78+D79</f>
        <v>2.6656</v>
      </c>
    </row>
    <row r="81" spans="1:5" x14ac:dyDescent="0.25">
      <c r="A81" s="24"/>
      <c r="B81" s="22"/>
      <c r="C81" s="22"/>
      <c r="D81" s="22"/>
    </row>
    <row r="82" spans="1:5" ht="16.5" thickBot="1" x14ac:dyDescent="0.3">
      <c r="A82" s="139" t="s">
        <v>113</v>
      </c>
      <c r="B82" s="139"/>
      <c r="C82" s="139"/>
      <c r="D82" s="139"/>
    </row>
    <row r="83" spans="1:5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5" ht="15.75" thickBot="1" x14ac:dyDescent="0.3">
      <c r="A84" s="34" t="s">
        <v>9</v>
      </c>
      <c r="B84" s="28" t="s">
        <v>51</v>
      </c>
      <c r="C84" s="59">
        <v>8.3299999999999999E-2</v>
      </c>
      <c r="D84" s="31">
        <f>C37*C84</f>
        <v>1.387778</v>
      </c>
    </row>
    <row r="85" spans="1:5" ht="15.75" thickBot="1" x14ac:dyDescent="0.3">
      <c r="A85" s="34"/>
      <c r="B85" s="30" t="s">
        <v>52</v>
      </c>
      <c r="C85" s="59">
        <f>C84</f>
        <v>8.3299999999999999E-2</v>
      </c>
      <c r="D85" s="61">
        <f>D84</f>
        <v>1.387778</v>
      </c>
    </row>
    <row r="86" spans="1:5" ht="42" customHeight="1" thickBot="1" x14ac:dyDescent="0.3">
      <c r="A86" s="34" t="s">
        <v>11</v>
      </c>
      <c r="B86" s="28" t="s">
        <v>114</v>
      </c>
      <c r="C86" s="59">
        <f>C85*C80</f>
        <v>1.3328E-2</v>
      </c>
      <c r="D86" s="61">
        <f>C86*C37</f>
        <v>0.22204447999999999</v>
      </c>
      <c r="E86" s="82"/>
    </row>
    <row r="87" spans="1:5" ht="15.75" thickBot="1" x14ac:dyDescent="0.3">
      <c r="A87" s="149" t="s">
        <v>49</v>
      </c>
      <c r="B87" s="150"/>
      <c r="C87" s="60">
        <f>C85+C86</f>
        <v>9.6627999999999992E-2</v>
      </c>
      <c r="D87" s="56">
        <f>D85+D86</f>
        <v>1.6098224800000001</v>
      </c>
    </row>
    <row r="88" spans="1:5" x14ac:dyDescent="0.25">
      <c r="A88" s="24"/>
      <c r="B88" s="22"/>
      <c r="C88" s="22"/>
      <c r="D88" s="22"/>
    </row>
    <row r="89" spans="1:5" ht="16.5" thickBot="1" x14ac:dyDescent="0.3">
      <c r="A89" s="139" t="s">
        <v>53</v>
      </c>
      <c r="B89" s="139"/>
      <c r="C89" s="139"/>
      <c r="D89" s="139"/>
    </row>
    <row r="90" spans="1:5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5" ht="15.75" thickBot="1" x14ac:dyDescent="0.3">
      <c r="A91" s="34" t="s">
        <v>9</v>
      </c>
      <c r="B91" s="28" t="s">
        <v>55</v>
      </c>
      <c r="C91" s="59">
        <v>4.0000000000000002E-4</v>
      </c>
      <c r="D91" s="31">
        <f>C37*C91</f>
        <v>6.6640000000000007E-3</v>
      </c>
    </row>
    <row r="92" spans="1:5" ht="26.25" thickBot="1" x14ac:dyDescent="0.3">
      <c r="A92" s="34" t="s">
        <v>11</v>
      </c>
      <c r="B92" s="28" t="s">
        <v>56</v>
      </c>
      <c r="C92" s="59">
        <f>C91*C80</f>
        <v>6.4000000000000011E-5</v>
      </c>
      <c r="D92" s="31">
        <f>C92*C37</f>
        <v>1.0662400000000002E-3</v>
      </c>
    </row>
    <row r="93" spans="1:5" ht="15.75" thickBot="1" x14ac:dyDescent="0.3">
      <c r="A93" s="149" t="s">
        <v>49</v>
      </c>
      <c r="B93" s="150"/>
      <c r="C93" s="60">
        <f>C91+C92</f>
        <v>4.64E-4</v>
      </c>
      <c r="D93" s="56">
        <f>D91+D92</f>
        <v>7.7302400000000011E-3</v>
      </c>
    </row>
    <row r="94" spans="1:5" ht="18.75" x14ac:dyDescent="0.25">
      <c r="A94" s="25"/>
      <c r="B94" s="22"/>
      <c r="C94" s="22"/>
      <c r="D94" s="22"/>
    </row>
    <row r="95" spans="1:5" ht="16.5" thickBot="1" x14ac:dyDescent="0.3">
      <c r="A95" s="139" t="s">
        <v>125</v>
      </c>
      <c r="B95" s="139"/>
      <c r="C95" s="139"/>
      <c r="D95" s="139"/>
    </row>
    <row r="96" spans="1:5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4" ht="15.75" thickBot="1" x14ac:dyDescent="0.3">
      <c r="A97" s="34" t="s">
        <v>9</v>
      </c>
      <c r="B97" s="28" t="s">
        <v>59</v>
      </c>
      <c r="C97" s="59">
        <v>4.1999999999999997E-3</v>
      </c>
      <c r="D97" s="31">
        <f>C37*C97</f>
        <v>6.9971999999999993E-2</v>
      </c>
    </row>
    <row r="98" spans="1:4" ht="26.25" thickBot="1" x14ac:dyDescent="0.3">
      <c r="A98" s="34" t="s">
        <v>11</v>
      </c>
      <c r="B98" s="28" t="s">
        <v>60</v>
      </c>
      <c r="C98" s="59">
        <v>4.0000000000000002E-4</v>
      </c>
      <c r="D98" s="31">
        <f>C37*C98</f>
        <v>6.6640000000000007E-3</v>
      </c>
    </row>
    <row r="99" spans="1:4" ht="26.25" thickBot="1" x14ac:dyDescent="0.3">
      <c r="A99" s="34" t="s">
        <v>13</v>
      </c>
      <c r="B99" s="28" t="s">
        <v>115</v>
      </c>
      <c r="C99" s="59">
        <v>3.2000000000000001E-2</v>
      </c>
      <c r="D99" s="31">
        <f>C37*C99</f>
        <v>0.53312000000000004</v>
      </c>
    </row>
    <row r="100" spans="1:4" ht="15.75" thickBot="1" x14ac:dyDescent="0.3">
      <c r="A100" s="34" t="s">
        <v>15</v>
      </c>
      <c r="B100" s="28" t="s">
        <v>61</v>
      </c>
      <c r="C100" s="59">
        <v>1.9400000000000001E-2</v>
      </c>
      <c r="D100" s="31">
        <f>C37*C100</f>
        <v>0.32320399999999999</v>
      </c>
    </row>
    <row r="101" spans="1:4" ht="26.25" thickBot="1" x14ac:dyDescent="0.3">
      <c r="A101" s="34" t="s">
        <v>17</v>
      </c>
      <c r="B101" s="28" t="s">
        <v>62</v>
      </c>
      <c r="C101" s="59">
        <v>7.7000000000000002E-3</v>
      </c>
      <c r="D101" s="31">
        <f>C37*C101</f>
        <v>0.12828200000000001</v>
      </c>
    </row>
    <row r="102" spans="1:4" ht="36" customHeight="1" thickBot="1" x14ac:dyDescent="0.3">
      <c r="A102" s="34" t="s">
        <v>19</v>
      </c>
      <c r="B102" s="62" t="s">
        <v>116</v>
      </c>
      <c r="C102" s="59">
        <v>8.0000000000000002E-3</v>
      </c>
      <c r="D102" s="31">
        <f>C37*C102</f>
        <v>0.13328000000000001</v>
      </c>
    </row>
    <row r="103" spans="1:4" ht="15.75" thickBot="1" x14ac:dyDescent="0.3">
      <c r="A103" s="149" t="s">
        <v>63</v>
      </c>
      <c r="B103" s="150"/>
      <c r="C103" s="60">
        <f>C97+C98+C99+C100+C101+C102</f>
        <v>7.1700000000000014E-2</v>
      </c>
      <c r="D103" s="56">
        <f>D97+D98+D99+D100+D101+D102</f>
        <v>1.1945220000000001</v>
      </c>
    </row>
    <row r="104" spans="1:4" ht="18.75" x14ac:dyDescent="0.25">
      <c r="A104" s="25"/>
      <c r="B104" s="22"/>
      <c r="C104" s="22"/>
      <c r="D104" s="22"/>
    </row>
    <row r="105" spans="1:4" ht="16.5" thickBot="1" x14ac:dyDescent="0.3">
      <c r="A105" s="139" t="s">
        <v>64</v>
      </c>
      <c r="B105" s="139"/>
      <c r="C105" s="139"/>
      <c r="D105" s="139"/>
    </row>
    <row r="106" spans="1:4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4" ht="15.75" thickBot="1" x14ac:dyDescent="0.3">
      <c r="A107" s="34" t="s">
        <v>9</v>
      </c>
      <c r="B107" s="28" t="s">
        <v>117</v>
      </c>
      <c r="C107" s="59">
        <v>0.1111</v>
      </c>
      <c r="D107" s="31">
        <f>C37*C107</f>
        <v>1.8509260000000001</v>
      </c>
    </row>
    <row r="108" spans="1:4" ht="15.75" thickBot="1" x14ac:dyDescent="0.3">
      <c r="A108" s="34" t="s">
        <v>11</v>
      </c>
      <c r="B108" s="28" t="s">
        <v>67</v>
      </c>
      <c r="C108" s="59">
        <v>1.66E-2</v>
      </c>
      <c r="D108" s="31">
        <f>C37*C108</f>
        <v>0.27655600000000002</v>
      </c>
    </row>
    <row r="109" spans="1:4" ht="15.75" thickBot="1" x14ac:dyDescent="0.3">
      <c r="A109" s="34" t="s">
        <v>13</v>
      </c>
      <c r="B109" s="28" t="s">
        <v>68</v>
      </c>
      <c r="C109" s="59">
        <v>2.0000000000000001E-4</v>
      </c>
      <c r="D109" s="31">
        <f>C37*C109</f>
        <v>3.3320000000000003E-3</v>
      </c>
    </row>
    <row r="110" spans="1:4" ht="15.75" thickBot="1" x14ac:dyDescent="0.3">
      <c r="A110" s="34" t="s">
        <v>15</v>
      </c>
      <c r="B110" s="28" t="s">
        <v>69</v>
      </c>
      <c r="C110" s="59">
        <v>2.8E-3</v>
      </c>
      <c r="D110" s="31">
        <f>C37*C110</f>
        <v>4.6648000000000002E-2</v>
      </c>
    </row>
    <row r="111" spans="1:4" ht="15.75" thickBot="1" x14ac:dyDescent="0.3">
      <c r="A111" s="34" t="s">
        <v>17</v>
      </c>
      <c r="B111" s="28" t="s">
        <v>70</v>
      </c>
      <c r="C111" s="59">
        <v>6.3E-3</v>
      </c>
      <c r="D111" s="31">
        <f>C37*C111</f>
        <v>0.104958</v>
      </c>
    </row>
    <row r="112" spans="1:4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8" ht="15.75" thickBot="1" x14ac:dyDescent="0.3">
      <c r="A113" s="55"/>
      <c r="B113" s="30" t="s">
        <v>52</v>
      </c>
      <c r="C113" s="63">
        <f>SUM(C107:C112)</f>
        <v>0.13700000000000001</v>
      </c>
      <c r="D113" s="64">
        <f>D107+D108+D109+D110+D111+D112</f>
        <v>2.2824199999999997</v>
      </c>
    </row>
    <row r="114" spans="1:8" ht="26.25" thickBot="1" x14ac:dyDescent="0.3">
      <c r="A114" s="34" t="s">
        <v>21</v>
      </c>
      <c r="B114" s="28" t="s">
        <v>71</v>
      </c>
      <c r="C114" s="59">
        <v>5.1499999999999997E-2</v>
      </c>
      <c r="D114" s="31">
        <f>C114*C37</f>
        <v>0.85798999999999992</v>
      </c>
    </row>
    <row r="115" spans="1:8" ht="15.75" thickBot="1" x14ac:dyDescent="0.3">
      <c r="A115" s="149" t="s">
        <v>63</v>
      </c>
      <c r="B115" s="150"/>
      <c r="C115" s="60">
        <f>C113+C114</f>
        <v>0.1885</v>
      </c>
      <c r="D115" s="56">
        <f>D113+D114</f>
        <v>3.1404099999999997</v>
      </c>
    </row>
    <row r="116" spans="1:8" ht="18.75" x14ac:dyDescent="0.25">
      <c r="A116" s="25"/>
      <c r="B116" s="22"/>
      <c r="C116" s="22"/>
      <c r="D116" s="22"/>
    </row>
    <row r="117" spans="1:8" x14ac:dyDescent="0.25">
      <c r="A117" s="27"/>
      <c r="B117" s="22"/>
      <c r="C117" s="22"/>
      <c r="D117" s="22"/>
    </row>
    <row r="118" spans="1:8" ht="15.75" x14ac:dyDescent="0.25">
      <c r="A118" s="155" t="s">
        <v>178</v>
      </c>
      <c r="B118" s="155"/>
      <c r="C118" s="155"/>
      <c r="D118" s="38"/>
    </row>
    <row r="119" spans="1:8" ht="16.5" thickBot="1" x14ac:dyDescent="0.3">
      <c r="A119" s="139" t="s">
        <v>177</v>
      </c>
      <c r="B119" s="139"/>
      <c r="C119" s="139"/>
      <c r="D119" s="38"/>
    </row>
    <row r="120" spans="1:8" ht="15.75" thickBot="1" x14ac:dyDescent="0.3">
      <c r="A120" s="33">
        <v>4</v>
      </c>
      <c r="B120" s="73" t="s">
        <v>72</v>
      </c>
      <c r="C120" s="73" t="s">
        <v>8</v>
      </c>
      <c r="D120" s="38"/>
    </row>
    <row r="121" spans="1:8" ht="26.25" thickBot="1" x14ac:dyDescent="0.3">
      <c r="A121" s="34" t="s">
        <v>38</v>
      </c>
      <c r="B121" s="28" t="s">
        <v>184</v>
      </c>
      <c r="C121" s="31">
        <f>D80</f>
        <v>2.6656</v>
      </c>
      <c r="D121" s="38"/>
    </row>
    <row r="122" spans="1:8" ht="15.75" thickBot="1" x14ac:dyDescent="0.3">
      <c r="A122" s="34" t="s">
        <v>50</v>
      </c>
      <c r="B122" s="28" t="s">
        <v>172</v>
      </c>
      <c r="C122" s="31">
        <f>D87</f>
        <v>1.6098224800000001</v>
      </c>
      <c r="D122" s="38"/>
    </row>
    <row r="123" spans="1:8" ht="30.75" customHeight="1" thickBot="1" x14ac:dyDescent="0.3">
      <c r="A123" s="34" t="s">
        <v>54</v>
      </c>
      <c r="B123" s="28" t="s">
        <v>173</v>
      </c>
      <c r="C123" s="31">
        <f>D93</f>
        <v>7.7302400000000011E-3</v>
      </c>
      <c r="D123" s="38"/>
    </row>
    <row r="124" spans="1:8" ht="15.75" thickBot="1" x14ac:dyDescent="0.3">
      <c r="A124" s="34" t="s">
        <v>57</v>
      </c>
      <c r="B124" s="28" t="s">
        <v>185</v>
      </c>
      <c r="C124" s="31">
        <f>D103</f>
        <v>1.1945220000000001</v>
      </c>
      <c r="D124" s="38"/>
    </row>
    <row r="125" spans="1:8" ht="26.25" thickBot="1" x14ac:dyDescent="0.3">
      <c r="A125" s="34" t="s">
        <v>65</v>
      </c>
      <c r="B125" s="28" t="s">
        <v>186</v>
      </c>
      <c r="C125" s="31">
        <f>D115</f>
        <v>3.1404099999999997</v>
      </c>
      <c r="D125" s="38"/>
    </row>
    <row r="126" spans="1:8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8" ht="15.75" thickBot="1" x14ac:dyDescent="0.3">
      <c r="A127" s="149" t="s">
        <v>63</v>
      </c>
      <c r="B127" s="150"/>
      <c r="C127" s="56">
        <f>C121+C122+C123+C124+C125</f>
        <v>8.6180847199999988</v>
      </c>
      <c r="D127" s="38"/>
      <c r="H127" s="133"/>
    </row>
    <row r="128" spans="1:8" x14ac:dyDescent="0.25">
      <c r="A128" s="24"/>
      <c r="B128" s="22"/>
      <c r="C128" s="22"/>
      <c r="D128" s="22"/>
    </row>
    <row r="129" spans="1:4" x14ac:dyDescent="0.25">
      <c r="A129" s="24"/>
      <c r="B129" s="22"/>
      <c r="C129" s="22"/>
      <c r="D129" s="22"/>
    </row>
    <row r="130" spans="1:4" ht="20.100000000000001" customHeight="1" thickBot="1" x14ac:dyDescent="0.3">
      <c r="A130" s="139" t="s">
        <v>74</v>
      </c>
      <c r="B130" s="139"/>
      <c r="C130" s="139"/>
      <c r="D130" s="139"/>
    </row>
    <row r="131" spans="1:4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4" ht="20.100000000000001" customHeight="1" thickBot="1" x14ac:dyDescent="0.3">
      <c r="A132" s="34" t="s">
        <v>9</v>
      </c>
      <c r="B132" s="28" t="s">
        <v>76</v>
      </c>
      <c r="C132" s="59">
        <v>0.05</v>
      </c>
      <c r="D132" s="65">
        <f>C154*C132</f>
        <v>1.413904236</v>
      </c>
    </row>
    <row r="133" spans="1:4" ht="20.100000000000001" customHeight="1" thickBot="1" x14ac:dyDescent="0.3">
      <c r="A133" s="34" t="s">
        <v>11</v>
      </c>
      <c r="B133" s="28" t="s">
        <v>82</v>
      </c>
      <c r="C133" s="59">
        <v>0.08</v>
      </c>
      <c r="D133" s="65">
        <f>(C154+D132)*C133</f>
        <v>2.3753591164799999</v>
      </c>
    </row>
    <row r="134" spans="1:4" ht="20.100000000000001" customHeight="1" thickBot="1" x14ac:dyDescent="0.3">
      <c r="A134" s="34" t="s">
        <v>13</v>
      </c>
      <c r="B134" s="28" t="s">
        <v>77</v>
      </c>
      <c r="C134" s="59"/>
      <c r="D134" s="65">
        <f>D135+D138+D139</f>
        <v>2.4301750960910771</v>
      </c>
    </row>
    <row r="135" spans="1:4" ht="20.100000000000001" customHeight="1" thickBot="1" x14ac:dyDescent="0.3">
      <c r="A135" s="34" t="s">
        <v>118</v>
      </c>
      <c r="B135" s="28" t="s">
        <v>78</v>
      </c>
      <c r="C135" s="59"/>
      <c r="D135" s="65">
        <f>D136+D137</f>
        <v>1.3338555038695386</v>
      </c>
    </row>
    <row r="136" spans="1:4" ht="20.100000000000001" customHeight="1" thickBot="1" x14ac:dyDescent="0.3">
      <c r="A136" s="66" t="s">
        <v>119</v>
      </c>
      <c r="B136" s="67" t="s">
        <v>94</v>
      </c>
      <c r="C136" s="68">
        <v>6.4999999999999997E-3</v>
      </c>
      <c r="D136" s="69">
        <f>((((C154)+(D132)+(D133))/0.8775))*C136</f>
        <v>0.23753591164800003</v>
      </c>
    </row>
    <row r="137" spans="1:4" ht="20.100000000000001" customHeight="1" thickBot="1" x14ac:dyDescent="0.3">
      <c r="A137" s="66" t="s">
        <v>120</v>
      </c>
      <c r="B137" s="67" t="s">
        <v>95</v>
      </c>
      <c r="C137" s="68">
        <v>0.03</v>
      </c>
      <c r="D137" s="69">
        <f>((((C154)+(D132)+(D133))/0.8775))*C137</f>
        <v>1.0963195922215385</v>
      </c>
    </row>
    <row r="138" spans="1:4" ht="20.100000000000001" customHeight="1" thickBot="1" x14ac:dyDescent="0.3">
      <c r="A138" s="34" t="s">
        <v>121</v>
      </c>
      <c r="B138" s="28" t="s">
        <v>79</v>
      </c>
      <c r="C138" s="59"/>
      <c r="D138" s="65">
        <v>0</v>
      </c>
    </row>
    <row r="139" spans="1:4" ht="20.100000000000001" customHeight="1" thickBot="1" x14ac:dyDescent="0.3">
      <c r="A139" s="34" t="s">
        <v>122</v>
      </c>
      <c r="B139" s="74" t="s">
        <v>80</v>
      </c>
      <c r="C139" s="59"/>
      <c r="D139" s="65">
        <f>D140</f>
        <v>1.0963195922215385</v>
      </c>
    </row>
    <row r="140" spans="1:4" ht="20.100000000000001" customHeight="1" thickBot="1" x14ac:dyDescent="0.3">
      <c r="A140" s="66" t="s">
        <v>123</v>
      </c>
      <c r="B140" s="70" t="s">
        <v>96</v>
      </c>
      <c r="C140" s="68">
        <v>0.03</v>
      </c>
      <c r="D140" s="69">
        <f>((((C37+C54+C65+C127)+(D132)+(D133))/0.8775))*C140</f>
        <v>1.0963195922215385</v>
      </c>
    </row>
    <row r="141" spans="1:4" ht="20.100000000000001" customHeight="1" thickBot="1" x14ac:dyDescent="0.3">
      <c r="A141" s="34" t="s">
        <v>124</v>
      </c>
      <c r="B141" s="28" t="s">
        <v>81</v>
      </c>
      <c r="C141" s="59">
        <f>SUM(C136:C140)</f>
        <v>6.6500000000000004E-2</v>
      </c>
      <c r="D141" s="71">
        <f>D140+D137+D136</f>
        <v>2.4301750960910771</v>
      </c>
    </row>
    <row r="142" spans="1:4" ht="20.100000000000001" customHeight="1" thickBot="1" x14ac:dyDescent="0.3">
      <c r="A142" s="149" t="s">
        <v>49</v>
      </c>
      <c r="B142" s="156"/>
      <c r="C142" s="150"/>
      <c r="D142" s="56">
        <f>D132+D133+D134</f>
        <v>6.2194384485710774</v>
      </c>
    </row>
    <row r="143" spans="1:4" x14ac:dyDescent="0.25">
      <c r="A143" s="157" t="s">
        <v>176</v>
      </c>
      <c r="B143" s="157"/>
      <c r="C143" s="157"/>
      <c r="D143" s="157"/>
    </row>
    <row r="144" spans="1:4" x14ac:dyDescent="0.25">
      <c r="A144" s="158"/>
      <c r="B144" s="158"/>
      <c r="C144" s="158"/>
      <c r="D144" s="158"/>
    </row>
    <row r="145" spans="1:4" x14ac:dyDescent="0.25">
      <c r="A145" s="24"/>
      <c r="B145" s="22"/>
      <c r="C145" s="22"/>
      <c r="D145" s="22"/>
    </row>
    <row r="146" spans="1:4" ht="15.75" x14ac:dyDescent="0.25">
      <c r="A146" s="155" t="s">
        <v>83</v>
      </c>
      <c r="B146" s="155"/>
      <c r="C146" s="155"/>
      <c r="D146" s="155"/>
    </row>
    <row r="147" spans="1:4" ht="22.5" customHeight="1" x14ac:dyDescent="0.25">
      <c r="A147" s="155" t="s">
        <v>84</v>
      </c>
      <c r="B147" s="155"/>
      <c r="C147" s="155"/>
      <c r="D147" s="155"/>
    </row>
    <row r="148" spans="1:4" ht="6" customHeight="1" thickBot="1" x14ac:dyDescent="0.3">
      <c r="A148" s="50"/>
      <c r="B148" s="38"/>
      <c r="C148" s="38"/>
      <c r="D148" s="38"/>
    </row>
    <row r="149" spans="1:4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4" ht="28.5" customHeight="1" thickBot="1" x14ac:dyDescent="0.3">
      <c r="A150" s="34" t="s">
        <v>9</v>
      </c>
      <c r="B150" s="28" t="s">
        <v>87</v>
      </c>
      <c r="C150" s="164">
        <f>C37</f>
        <v>16.66</v>
      </c>
      <c r="D150" s="165"/>
    </row>
    <row r="151" spans="1:4" ht="15.75" thickBot="1" x14ac:dyDescent="0.3">
      <c r="A151" s="34" t="s">
        <v>11</v>
      </c>
      <c r="B151" s="28" t="s">
        <v>88</v>
      </c>
      <c r="C151" s="159">
        <f>C54</f>
        <v>0</v>
      </c>
      <c r="D151" s="160"/>
    </row>
    <row r="152" spans="1:4" ht="26.25" thickBot="1" x14ac:dyDescent="0.3">
      <c r="A152" s="34" t="s">
        <v>13</v>
      </c>
      <c r="B152" s="28" t="s">
        <v>89</v>
      </c>
      <c r="C152" s="159">
        <f>C65</f>
        <v>3</v>
      </c>
      <c r="D152" s="160"/>
    </row>
    <row r="153" spans="1:4" ht="40.5" customHeight="1" thickBot="1" x14ac:dyDescent="0.3">
      <c r="A153" s="34" t="s">
        <v>15</v>
      </c>
      <c r="B153" s="28" t="s">
        <v>72</v>
      </c>
      <c r="C153" s="159">
        <f>C127</f>
        <v>8.6180847199999988</v>
      </c>
      <c r="D153" s="160"/>
    </row>
    <row r="154" spans="1:4" ht="15.75" customHeight="1" thickBot="1" x14ac:dyDescent="0.3">
      <c r="A154" s="149" t="s">
        <v>90</v>
      </c>
      <c r="B154" s="150"/>
      <c r="C154" s="166">
        <f>C150+C151+C152+C153</f>
        <v>28.278084719999999</v>
      </c>
      <c r="D154" s="167"/>
    </row>
    <row r="155" spans="1:4" ht="32.25" customHeight="1" thickBot="1" x14ac:dyDescent="0.3">
      <c r="A155" s="34" t="s">
        <v>17</v>
      </c>
      <c r="B155" s="28" t="s">
        <v>91</v>
      </c>
      <c r="C155" s="159">
        <f>D142</f>
        <v>6.2194384485710774</v>
      </c>
      <c r="D155" s="160"/>
    </row>
    <row r="156" spans="1:4" ht="15.75" thickBot="1" x14ac:dyDescent="0.3">
      <c r="A156" s="149" t="s">
        <v>191</v>
      </c>
      <c r="B156" s="150"/>
      <c r="C156" s="170">
        <f>C154+C155</f>
        <v>34.497523168571078</v>
      </c>
      <c r="D156" s="150"/>
    </row>
  </sheetData>
  <mergeCells count="50">
    <mergeCell ref="A15:C15"/>
    <mergeCell ref="A1:C2"/>
    <mergeCell ref="A4:C4"/>
    <mergeCell ref="B5:C5"/>
    <mergeCell ref="A6:C6"/>
    <mergeCell ref="A8:C8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56:B156"/>
    <mergeCell ref="C156:D156"/>
    <mergeCell ref="C151:D151"/>
    <mergeCell ref="C152:D152"/>
    <mergeCell ref="C153:D153"/>
    <mergeCell ref="A154:B154"/>
    <mergeCell ref="C154:D154"/>
    <mergeCell ref="C155:D15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4258-E9DD-4B71-B965-CE1728E1C822}">
  <dimension ref="A1:G169"/>
  <sheetViews>
    <sheetView view="pageBreakPreview" zoomScale="110" zoomScaleNormal="145" zoomScaleSheetLayoutView="110" workbookViewId="0">
      <selection activeCell="A158" sqref="A158:XFD160"/>
    </sheetView>
  </sheetViews>
  <sheetFormatPr defaultRowHeight="15" x14ac:dyDescent="0.25"/>
  <cols>
    <col min="1" max="1" width="17.7109375" style="72" customWidth="1"/>
    <col min="2" max="2" width="30.7109375" style="72" customWidth="1"/>
    <col min="3" max="3" width="30" style="72" customWidth="1"/>
    <col min="4" max="4" width="20.85546875" style="72" customWidth="1"/>
    <col min="5" max="6" width="9.140625" style="72" customWidth="1"/>
    <col min="7" max="7" width="9.140625" customWidth="1"/>
  </cols>
  <sheetData>
    <row r="1" spans="1:4" ht="15" customHeight="1" x14ac:dyDescent="0.25">
      <c r="A1" s="144" t="s">
        <v>98</v>
      </c>
      <c r="B1" s="144"/>
      <c r="C1" s="144"/>
      <c r="D1" s="38"/>
    </row>
    <row r="2" spans="1:4" x14ac:dyDescent="0.25">
      <c r="A2" s="144"/>
      <c r="B2" s="144"/>
      <c r="C2" s="144"/>
      <c r="D2" s="38"/>
    </row>
    <row r="3" spans="1:4" x14ac:dyDescent="0.25">
      <c r="A3" s="37"/>
      <c r="B3" s="38"/>
      <c r="C3" s="38"/>
      <c r="D3" s="38"/>
    </row>
    <row r="4" spans="1:4" x14ac:dyDescent="0.25">
      <c r="A4" s="145" t="s">
        <v>101</v>
      </c>
      <c r="B4" s="145"/>
      <c r="C4" s="145"/>
      <c r="D4" s="38"/>
    </row>
    <row r="5" spans="1:4" ht="29.25" customHeight="1" x14ac:dyDescent="0.25">
      <c r="A5" s="39" t="s">
        <v>99</v>
      </c>
      <c r="B5" s="146"/>
      <c r="C5" s="146"/>
      <c r="D5" s="38"/>
    </row>
    <row r="6" spans="1:4" x14ac:dyDescent="0.25">
      <c r="A6" s="147" t="s">
        <v>100</v>
      </c>
      <c r="B6" s="147"/>
      <c r="C6" s="147"/>
      <c r="D6" s="38"/>
    </row>
    <row r="7" spans="1:4" x14ac:dyDescent="0.25">
      <c r="A7" s="37"/>
      <c r="B7" s="37"/>
      <c r="C7" s="37"/>
      <c r="D7" s="38"/>
    </row>
    <row r="8" spans="1:4" ht="16.5" thickBot="1" x14ac:dyDescent="0.3">
      <c r="A8" s="139" t="s">
        <v>102</v>
      </c>
      <c r="B8" s="139"/>
      <c r="C8" s="139"/>
      <c r="D8" s="38"/>
    </row>
    <row r="9" spans="1:4" ht="26.25" thickBot="1" x14ac:dyDescent="0.3">
      <c r="A9" s="40" t="s">
        <v>9</v>
      </c>
      <c r="B9" s="41" t="s">
        <v>103</v>
      </c>
      <c r="C9" s="42"/>
      <c r="D9" s="38"/>
    </row>
    <row r="10" spans="1:4" ht="15.75" thickBot="1" x14ac:dyDescent="0.3">
      <c r="A10" s="43" t="s">
        <v>11</v>
      </c>
      <c r="B10" s="28" t="s">
        <v>104</v>
      </c>
      <c r="C10" s="54" t="s">
        <v>171</v>
      </c>
      <c r="D10" s="38"/>
    </row>
    <row r="11" spans="1:4" ht="15.75" thickBot="1" x14ac:dyDescent="0.3">
      <c r="A11" s="43" t="s">
        <v>13</v>
      </c>
      <c r="B11" s="28" t="s">
        <v>132</v>
      </c>
      <c r="C11" s="54"/>
      <c r="D11" s="38"/>
    </row>
    <row r="12" spans="1:4" ht="26.25" thickBot="1" x14ac:dyDescent="0.3">
      <c r="A12" s="43" t="s">
        <v>15</v>
      </c>
      <c r="B12" s="28" t="s">
        <v>105</v>
      </c>
      <c r="C12" s="54"/>
      <c r="D12" s="38"/>
    </row>
    <row r="13" spans="1:4" ht="15.75" thickBot="1" x14ac:dyDescent="0.3">
      <c r="A13" s="43" t="s">
        <v>17</v>
      </c>
      <c r="B13" s="28" t="s">
        <v>106</v>
      </c>
      <c r="C13" s="54" t="s">
        <v>107</v>
      </c>
      <c r="D13" s="38"/>
    </row>
    <row r="14" spans="1:4" x14ac:dyDescent="0.25">
      <c r="A14" s="37"/>
      <c r="B14" s="37"/>
      <c r="C14" s="37"/>
      <c r="D14" s="38"/>
    </row>
    <row r="15" spans="1:4" ht="16.5" thickBot="1" x14ac:dyDescent="0.3">
      <c r="A15" s="139" t="s">
        <v>108</v>
      </c>
      <c r="B15" s="139"/>
      <c r="C15" s="139"/>
      <c r="D15" s="38"/>
    </row>
    <row r="16" spans="1:4" ht="39" thickBot="1" x14ac:dyDescent="0.3">
      <c r="A16" s="33" t="s">
        <v>109</v>
      </c>
      <c r="B16" s="29" t="s">
        <v>3</v>
      </c>
      <c r="C16" s="30" t="s">
        <v>131</v>
      </c>
      <c r="D16" s="73" t="s">
        <v>110</v>
      </c>
    </row>
    <row r="17" spans="1:6" ht="15.75" thickBot="1" x14ac:dyDescent="0.3">
      <c r="A17" s="55" t="s">
        <v>179</v>
      </c>
      <c r="B17" s="95"/>
      <c r="C17" s="95"/>
      <c r="D17" s="95"/>
    </row>
    <row r="18" spans="1:6" x14ac:dyDescent="0.25">
      <c r="A18" s="22"/>
      <c r="B18" s="22"/>
      <c r="C18" s="22"/>
      <c r="D18" s="22"/>
    </row>
    <row r="19" spans="1:6" ht="15.75" thickBot="1" x14ac:dyDescent="0.3">
      <c r="A19" s="22"/>
      <c r="B19" s="22"/>
      <c r="C19" s="22"/>
      <c r="D19" s="22"/>
    </row>
    <row r="20" spans="1:6" ht="42.75" customHeight="1" thickBot="1" x14ac:dyDescent="0.3">
      <c r="A20" s="140" t="s">
        <v>0</v>
      </c>
      <c r="B20" s="141"/>
      <c r="C20" s="142"/>
      <c r="D20" s="22"/>
    </row>
    <row r="21" spans="1:6" ht="26.25" thickBot="1" x14ac:dyDescent="0.3">
      <c r="A21" s="34">
        <v>1</v>
      </c>
      <c r="B21" s="29" t="s">
        <v>1</v>
      </c>
      <c r="C21" s="95"/>
      <c r="D21" s="22"/>
    </row>
    <row r="22" spans="1:6" ht="26.25" thickBot="1" x14ac:dyDescent="0.3">
      <c r="A22" s="34">
        <v>2</v>
      </c>
      <c r="B22" s="29" t="s">
        <v>2</v>
      </c>
      <c r="C22" s="76"/>
      <c r="D22" s="22"/>
    </row>
    <row r="23" spans="1:6" ht="26.25" thickBot="1" x14ac:dyDescent="0.3">
      <c r="A23" s="34">
        <v>3</v>
      </c>
      <c r="B23" s="29" t="s">
        <v>3</v>
      </c>
      <c r="C23" s="95"/>
      <c r="D23" s="22"/>
    </row>
    <row r="24" spans="1:6" ht="26.25" thickBot="1" x14ac:dyDescent="0.3">
      <c r="A24" s="35">
        <v>4</v>
      </c>
      <c r="B24" s="36" t="s">
        <v>4</v>
      </c>
      <c r="C24" s="77"/>
      <c r="D24" s="22"/>
    </row>
    <row r="25" spans="1:6" ht="15.75" thickBot="1" x14ac:dyDescent="0.3">
      <c r="A25" s="44">
        <v>5</v>
      </c>
      <c r="B25" s="45" t="s">
        <v>97</v>
      </c>
      <c r="C25" s="73"/>
      <c r="D25" s="22"/>
    </row>
    <row r="26" spans="1:6" x14ac:dyDescent="0.25">
      <c r="A26" s="143" t="s">
        <v>170</v>
      </c>
      <c r="B26" s="143"/>
      <c r="C26" s="143"/>
      <c r="D26" s="22"/>
    </row>
    <row r="27" spans="1:6" x14ac:dyDescent="0.25">
      <c r="A27" s="23"/>
      <c r="B27" s="22"/>
      <c r="C27" s="22"/>
      <c r="D27" s="22"/>
    </row>
    <row r="28" spans="1:6" s="20" customFormat="1" ht="16.5" thickBot="1" x14ac:dyDescent="0.3">
      <c r="A28" s="139" t="s">
        <v>5</v>
      </c>
      <c r="B28" s="139"/>
      <c r="C28" s="139"/>
      <c r="D28" s="22"/>
      <c r="E28" s="72"/>
      <c r="F28" s="72"/>
    </row>
    <row r="29" spans="1:6" s="20" customFormat="1" ht="15.75" thickBot="1" x14ac:dyDescent="0.3">
      <c r="A29" s="33" t="s">
        <v>6</v>
      </c>
      <c r="B29" s="73" t="s">
        <v>7</v>
      </c>
      <c r="C29" s="73" t="s">
        <v>8</v>
      </c>
      <c r="D29" s="22"/>
      <c r="E29" s="72"/>
      <c r="F29" s="72"/>
    </row>
    <row r="30" spans="1:6" s="20" customFormat="1" ht="15.75" thickBot="1" x14ac:dyDescent="0.3">
      <c r="A30" s="34" t="s">
        <v>9</v>
      </c>
      <c r="B30" s="28" t="s">
        <v>10</v>
      </c>
      <c r="C30" s="31">
        <f>C22/44*40</f>
        <v>0</v>
      </c>
      <c r="D30" s="22"/>
      <c r="E30" s="72"/>
      <c r="F30" s="72"/>
    </row>
    <row r="31" spans="1:6" s="20" customFormat="1" ht="15.75" thickBot="1" x14ac:dyDescent="0.3">
      <c r="A31" s="34" t="s">
        <v>11</v>
      </c>
      <c r="B31" s="28" t="s">
        <v>12</v>
      </c>
      <c r="C31" s="31">
        <v>0</v>
      </c>
      <c r="D31" s="22"/>
      <c r="E31" s="72"/>
      <c r="F31" s="72"/>
    </row>
    <row r="32" spans="1:6" s="20" customFormat="1" ht="15.75" thickBot="1" x14ac:dyDescent="0.3">
      <c r="A32" s="34" t="s">
        <v>13</v>
      </c>
      <c r="B32" s="28" t="s">
        <v>14</v>
      </c>
      <c r="C32" s="31">
        <v>0</v>
      </c>
      <c r="D32" s="22"/>
      <c r="E32" s="83"/>
      <c r="F32" s="72"/>
    </row>
    <row r="33" spans="1:6" s="20" customFormat="1" ht="15.75" thickBot="1" x14ac:dyDescent="0.3">
      <c r="A33" s="34" t="s">
        <v>15</v>
      </c>
      <c r="B33" s="28" t="s">
        <v>16</v>
      </c>
      <c r="C33" s="31">
        <v>0</v>
      </c>
      <c r="D33" s="22"/>
      <c r="E33" s="72"/>
      <c r="F33" s="72"/>
    </row>
    <row r="34" spans="1:6" s="20" customFormat="1" ht="15.75" thickBot="1" x14ac:dyDescent="0.3">
      <c r="A34" s="34" t="s">
        <v>17</v>
      </c>
      <c r="B34" s="28" t="s">
        <v>18</v>
      </c>
      <c r="C34" s="31">
        <v>0</v>
      </c>
      <c r="D34" s="22"/>
      <c r="E34" s="72"/>
      <c r="F34" s="72"/>
    </row>
    <row r="35" spans="1:6" s="20" customFormat="1" ht="15.75" thickBot="1" x14ac:dyDescent="0.3">
      <c r="A35" s="34" t="s">
        <v>19</v>
      </c>
      <c r="B35" s="28" t="s">
        <v>20</v>
      </c>
      <c r="C35" s="31">
        <v>0</v>
      </c>
      <c r="D35" s="22"/>
      <c r="E35" s="72"/>
      <c r="F35" s="72"/>
    </row>
    <row r="36" spans="1:6" s="20" customFormat="1" ht="15.75" thickBot="1" x14ac:dyDescent="0.3">
      <c r="A36" s="34" t="s">
        <v>21</v>
      </c>
      <c r="B36" s="28" t="s">
        <v>197</v>
      </c>
      <c r="C36" s="31">
        <v>0</v>
      </c>
      <c r="D36" s="22"/>
      <c r="E36" s="72"/>
      <c r="F36" s="72"/>
    </row>
    <row r="37" spans="1:6" s="20" customFormat="1" ht="28.5" customHeight="1" thickBot="1" x14ac:dyDescent="0.3">
      <c r="A37" s="149" t="s">
        <v>24</v>
      </c>
      <c r="B37" s="150"/>
      <c r="C37" s="56">
        <f>C30+C31+C32+C33+C34+C35+C36</f>
        <v>0</v>
      </c>
      <c r="D37" s="22"/>
      <c r="E37" s="72"/>
      <c r="F37" s="72"/>
    </row>
    <row r="38" spans="1:6" s="20" customFormat="1" ht="11.25" customHeight="1" x14ac:dyDescent="0.25">
      <c r="A38" s="57" t="s">
        <v>180</v>
      </c>
      <c r="B38" s="75"/>
      <c r="C38" s="58"/>
      <c r="D38" s="22"/>
      <c r="E38" s="72"/>
      <c r="F38" s="72"/>
    </row>
    <row r="39" spans="1:6" s="20" customFormat="1" ht="11.25" customHeight="1" x14ac:dyDescent="0.25">
      <c r="A39" s="148" t="s">
        <v>181</v>
      </c>
      <c r="B39" s="148"/>
      <c r="C39" s="148"/>
      <c r="D39" s="148"/>
      <c r="E39" s="72"/>
      <c r="F39" s="72"/>
    </row>
    <row r="40" spans="1:6" s="51" customFormat="1" ht="11.25" x14ac:dyDescent="0.2">
      <c r="A40" s="148" t="s">
        <v>182</v>
      </c>
      <c r="B40" s="148"/>
      <c r="C40" s="148"/>
      <c r="D40" s="148"/>
      <c r="E40" s="79"/>
      <c r="F40" s="79"/>
    </row>
    <row r="41" spans="1:6" s="52" customFormat="1" x14ac:dyDescent="0.25">
      <c r="A41" s="148"/>
      <c r="B41" s="148"/>
      <c r="C41" s="148"/>
      <c r="D41" s="148"/>
      <c r="E41" s="80"/>
      <c r="F41" s="80"/>
    </row>
    <row r="42" spans="1:6" s="46" customFormat="1" ht="16.5" thickBot="1" x14ac:dyDescent="0.25">
      <c r="A42" s="139" t="s">
        <v>25</v>
      </c>
      <c r="B42" s="139"/>
      <c r="C42" s="139"/>
      <c r="D42" s="38"/>
      <c r="E42" s="81"/>
      <c r="F42" s="81"/>
    </row>
    <row r="43" spans="1:6" s="46" customFormat="1" ht="13.5" thickBot="1" x14ac:dyDescent="0.25">
      <c r="A43" s="33" t="s">
        <v>26</v>
      </c>
      <c r="B43" s="73" t="s">
        <v>27</v>
      </c>
      <c r="C43" s="73" t="s">
        <v>8</v>
      </c>
      <c r="D43" s="38"/>
      <c r="E43" s="81"/>
      <c r="F43" s="81"/>
    </row>
    <row r="44" spans="1:6" s="46" customFormat="1" ht="13.5" thickBot="1" x14ac:dyDescent="0.25">
      <c r="A44" s="34" t="s">
        <v>9</v>
      </c>
      <c r="B44" s="28" t="s">
        <v>28</v>
      </c>
      <c r="C44" s="31">
        <v>0</v>
      </c>
      <c r="D44" s="38"/>
      <c r="E44" s="81"/>
      <c r="F44" s="81"/>
    </row>
    <row r="45" spans="1:6" s="46" customFormat="1" ht="13.5" thickBot="1" x14ac:dyDescent="0.25">
      <c r="A45" s="34" t="s">
        <v>92</v>
      </c>
      <c r="B45" s="28" t="s">
        <v>93</v>
      </c>
      <c r="C45" s="31">
        <v>0</v>
      </c>
      <c r="D45" s="38"/>
      <c r="E45" s="81"/>
      <c r="F45" s="81"/>
    </row>
    <row r="46" spans="1:6" s="46" customFormat="1" ht="26.25" thickBot="1" x14ac:dyDescent="0.25">
      <c r="A46" s="34" t="s">
        <v>11</v>
      </c>
      <c r="B46" s="28" t="s">
        <v>29</v>
      </c>
      <c r="C46" s="31"/>
      <c r="D46" s="38"/>
      <c r="E46" s="81"/>
      <c r="F46" s="81"/>
    </row>
    <row r="47" spans="1:6" s="46" customFormat="1" ht="13.5" thickBot="1" x14ac:dyDescent="0.25">
      <c r="A47" s="34" t="s">
        <v>13</v>
      </c>
      <c r="B47" s="28" t="s">
        <v>30</v>
      </c>
      <c r="C47" s="31"/>
      <c r="D47" s="38"/>
      <c r="E47" s="81"/>
      <c r="F47" s="81"/>
    </row>
    <row r="48" spans="1:6" s="46" customFormat="1" ht="13.5" thickBot="1" x14ac:dyDescent="0.25">
      <c r="A48" s="34" t="s">
        <v>15</v>
      </c>
      <c r="B48" s="28" t="s">
        <v>111</v>
      </c>
      <c r="C48" s="31">
        <v>0</v>
      </c>
      <c r="D48" s="38"/>
      <c r="E48" s="81"/>
      <c r="F48" s="81"/>
    </row>
    <row r="49" spans="1:7" s="46" customFormat="1" ht="13.5" thickBot="1" x14ac:dyDescent="0.25">
      <c r="A49" s="34" t="s">
        <v>17</v>
      </c>
      <c r="B49" s="28" t="s">
        <v>164</v>
      </c>
      <c r="C49" s="31"/>
      <c r="D49" s="38"/>
      <c r="E49" s="81"/>
      <c r="F49" s="81"/>
    </row>
    <row r="50" spans="1:7" s="46" customFormat="1" ht="13.5" thickBot="1" x14ac:dyDescent="0.25">
      <c r="A50" s="34" t="s">
        <v>19</v>
      </c>
      <c r="B50" s="28" t="s">
        <v>165</v>
      </c>
      <c r="C50" s="31"/>
      <c r="D50" s="38"/>
      <c r="E50" s="81"/>
      <c r="F50" s="81"/>
    </row>
    <row r="51" spans="1:7" s="46" customFormat="1" ht="42.75" customHeight="1" thickBot="1" x14ac:dyDescent="0.25">
      <c r="A51" s="34" t="s">
        <v>21</v>
      </c>
      <c r="B51" s="28" t="s">
        <v>31</v>
      </c>
      <c r="C51" s="31"/>
      <c r="D51" s="38"/>
      <c r="E51" s="81"/>
      <c r="F51" s="81"/>
    </row>
    <row r="52" spans="1:7" s="46" customFormat="1" ht="15" customHeight="1" thickBot="1" x14ac:dyDescent="0.25">
      <c r="A52" s="34" t="s">
        <v>22</v>
      </c>
      <c r="B52" s="28" t="s">
        <v>166</v>
      </c>
      <c r="C52" s="31"/>
      <c r="D52" s="38"/>
      <c r="E52" s="81"/>
      <c r="F52" s="81"/>
    </row>
    <row r="53" spans="1:7" s="46" customFormat="1" ht="25.5" customHeight="1" thickBot="1" x14ac:dyDescent="0.25">
      <c r="A53" s="34" t="s">
        <v>6</v>
      </c>
      <c r="B53" s="28" t="s">
        <v>130</v>
      </c>
      <c r="C53" s="31">
        <v>0</v>
      </c>
      <c r="D53" s="38"/>
      <c r="E53" s="81"/>
      <c r="F53" s="81"/>
    </row>
    <row r="54" spans="1:7" s="46" customFormat="1" ht="13.5" thickBot="1" x14ac:dyDescent="0.25">
      <c r="A54" s="149" t="s">
        <v>32</v>
      </c>
      <c r="B54" s="150"/>
      <c r="C54" s="32">
        <f>C44+C45+C46+C47+C48+C49+C50+C51+C52+C53</f>
        <v>0</v>
      </c>
      <c r="D54" s="38"/>
      <c r="E54" s="81"/>
      <c r="F54" s="81"/>
    </row>
    <row r="55" spans="1:7" s="46" customFormat="1" ht="12.75" x14ac:dyDescent="0.2">
      <c r="A55" s="151" t="s">
        <v>174</v>
      </c>
      <c r="B55" s="151"/>
      <c r="C55" s="151"/>
      <c r="D55" s="38"/>
      <c r="E55" s="81"/>
      <c r="F55" s="81"/>
    </row>
    <row r="56" spans="1:7" s="46" customFormat="1" ht="19.5" customHeight="1" x14ac:dyDescent="0.2">
      <c r="A56" s="144"/>
      <c r="B56" s="144"/>
      <c r="C56" s="144"/>
      <c r="D56" s="38"/>
      <c r="E56" s="81"/>
      <c r="F56" s="81"/>
    </row>
    <row r="57" spans="1:7" ht="15.75" customHeight="1" x14ac:dyDescent="0.25">
      <c r="A57" s="24"/>
      <c r="B57" s="22"/>
      <c r="C57" s="22"/>
      <c r="D57" s="22"/>
    </row>
    <row r="58" spans="1:7" ht="18.75" x14ac:dyDescent="0.25">
      <c r="A58" s="25"/>
      <c r="B58" s="22"/>
      <c r="C58" s="22"/>
      <c r="D58" s="22"/>
    </row>
    <row r="59" spans="1:7" s="46" customFormat="1" ht="12.75" x14ac:dyDescent="0.2">
      <c r="A59" s="152" t="s">
        <v>33</v>
      </c>
      <c r="B59" s="152"/>
      <c r="C59" s="152"/>
      <c r="D59" s="38"/>
      <c r="E59" s="81"/>
      <c r="F59" s="81"/>
    </row>
    <row r="60" spans="1:7" s="46" customFormat="1" ht="15.75" customHeight="1" thickBot="1" x14ac:dyDescent="0.25">
      <c r="A60" s="153"/>
      <c r="B60" s="153"/>
      <c r="C60" s="153"/>
      <c r="D60" s="38"/>
      <c r="E60" s="81"/>
      <c r="F60" s="81"/>
    </row>
    <row r="61" spans="1:7" s="46" customFormat="1" ht="13.5" thickBot="1" x14ac:dyDescent="0.25">
      <c r="A61" s="33" t="s">
        <v>34</v>
      </c>
      <c r="B61" s="73" t="s">
        <v>35</v>
      </c>
      <c r="C61" s="73" t="s">
        <v>8</v>
      </c>
      <c r="D61" s="38"/>
      <c r="E61" s="81"/>
      <c r="F61" s="81"/>
      <c r="G61" s="97"/>
    </row>
    <row r="62" spans="1:7" s="46" customFormat="1" ht="13.5" thickBot="1" x14ac:dyDescent="0.25">
      <c r="A62" s="45" t="s">
        <v>9</v>
      </c>
      <c r="B62" s="53" t="s">
        <v>167</v>
      </c>
      <c r="C62" s="78"/>
      <c r="D62" s="96"/>
      <c r="E62" s="96"/>
      <c r="F62" s="96"/>
      <c r="G62" s="97"/>
    </row>
    <row r="63" spans="1:7" s="46" customFormat="1" ht="18" customHeight="1" thickBot="1" x14ac:dyDescent="0.25">
      <c r="A63" s="45" t="s">
        <v>11</v>
      </c>
      <c r="B63" s="53" t="s">
        <v>169</v>
      </c>
      <c r="C63" s="78"/>
      <c r="D63" s="96"/>
      <c r="E63" s="96"/>
      <c r="F63" s="96"/>
      <c r="G63" s="97"/>
    </row>
    <row r="64" spans="1:7" s="46" customFormat="1" ht="29.25" customHeight="1" thickBot="1" x14ac:dyDescent="0.25">
      <c r="A64" s="45" t="s">
        <v>13</v>
      </c>
      <c r="B64" s="47" t="s">
        <v>183</v>
      </c>
      <c r="C64" s="48"/>
      <c r="D64" s="38"/>
      <c r="E64" s="81"/>
      <c r="F64" s="81"/>
    </row>
    <row r="65" spans="1:6" s="46" customFormat="1" ht="13.5" thickBot="1" x14ac:dyDescent="0.25">
      <c r="A65" s="149" t="s">
        <v>36</v>
      </c>
      <c r="B65" s="150"/>
      <c r="C65" s="49">
        <f>C62+C63+C64</f>
        <v>0</v>
      </c>
      <c r="D65" s="38"/>
      <c r="E65" s="81"/>
      <c r="F65" s="81"/>
    </row>
    <row r="66" spans="1:6" s="46" customFormat="1" ht="12.75" x14ac:dyDescent="0.2">
      <c r="A66" s="154" t="s">
        <v>175</v>
      </c>
      <c r="B66" s="154"/>
      <c r="C66" s="154"/>
      <c r="D66" s="38"/>
      <c r="E66" s="81"/>
      <c r="F66" s="81"/>
    </row>
    <row r="67" spans="1:6" x14ac:dyDescent="0.25">
      <c r="A67" s="26"/>
      <c r="B67" s="26"/>
      <c r="C67" s="26"/>
      <c r="D67" s="22"/>
    </row>
    <row r="68" spans="1:6" x14ac:dyDescent="0.25">
      <c r="A68" s="24"/>
      <c r="B68" s="22"/>
      <c r="C68" s="22"/>
      <c r="D68" s="22"/>
    </row>
    <row r="69" spans="1:6" ht="15.75" x14ac:dyDescent="0.25">
      <c r="A69" s="155" t="s">
        <v>37</v>
      </c>
      <c r="B69" s="155"/>
      <c r="C69" s="155"/>
      <c r="D69" s="155"/>
    </row>
    <row r="70" spans="1:6" ht="16.5" thickBot="1" x14ac:dyDescent="0.3">
      <c r="A70" s="139" t="s">
        <v>112</v>
      </c>
      <c r="B70" s="139"/>
      <c r="C70" s="139"/>
      <c r="D70" s="139"/>
    </row>
    <row r="71" spans="1:6" ht="15.75" thickBot="1" x14ac:dyDescent="0.3">
      <c r="A71" s="33" t="s">
        <v>38</v>
      </c>
      <c r="B71" s="73" t="s">
        <v>39</v>
      </c>
      <c r="C71" s="73" t="s">
        <v>40</v>
      </c>
      <c r="D71" s="73" t="s">
        <v>8</v>
      </c>
    </row>
    <row r="72" spans="1:6" ht="15.75" thickBot="1" x14ac:dyDescent="0.3">
      <c r="A72" s="34" t="s">
        <v>9</v>
      </c>
      <c r="B72" s="28" t="s">
        <v>41</v>
      </c>
      <c r="C72" s="59">
        <v>0</v>
      </c>
      <c r="D72" s="31">
        <f>C37*C72</f>
        <v>0</v>
      </c>
    </row>
    <row r="73" spans="1:6" ht="15.75" thickBot="1" x14ac:dyDescent="0.3">
      <c r="A73" s="34" t="s">
        <v>11</v>
      </c>
      <c r="B73" s="28" t="s">
        <v>42</v>
      </c>
      <c r="C73" s="59">
        <v>0</v>
      </c>
      <c r="D73" s="31">
        <f>C37*C73</f>
        <v>0</v>
      </c>
    </row>
    <row r="74" spans="1:6" ht="15.75" thickBot="1" x14ac:dyDescent="0.3">
      <c r="A74" s="34" t="s">
        <v>13</v>
      </c>
      <c r="B74" s="28" t="s">
        <v>43</v>
      </c>
      <c r="C74" s="59">
        <v>0</v>
      </c>
      <c r="D74" s="31">
        <f>C37*C74</f>
        <v>0</v>
      </c>
    </row>
    <row r="75" spans="1:6" ht="15.75" thickBot="1" x14ac:dyDescent="0.3">
      <c r="A75" s="34" t="s">
        <v>15</v>
      </c>
      <c r="B75" s="28" t="s">
        <v>44</v>
      </c>
      <c r="C75" s="59">
        <v>0</v>
      </c>
      <c r="D75" s="31">
        <f>C37*C75</f>
        <v>0</v>
      </c>
    </row>
    <row r="76" spans="1:6" ht="15.75" thickBot="1" x14ac:dyDescent="0.3">
      <c r="A76" s="34" t="s">
        <v>17</v>
      </c>
      <c r="B76" s="74" t="s">
        <v>45</v>
      </c>
      <c r="C76" s="59">
        <v>0</v>
      </c>
      <c r="D76" s="31">
        <f>C37*C76</f>
        <v>0</v>
      </c>
    </row>
    <row r="77" spans="1:6" ht="15.75" thickBot="1" x14ac:dyDescent="0.3">
      <c r="A77" s="34" t="s">
        <v>19</v>
      </c>
      <c r="B77" s="28" t="s">
        <v>46</v>
      </c>
      <c r="C77" s="59">
        <v>0</v>
      </c>
      <c r="D77" s="31">
        <f>C37*C77</f>
        <v>0</v>
      </c>
    </row>
    <row r="78" spans="1:6" ht="26.25" thickBot="1" x14ac:dyDescent="0.3">
      <c r="A78" s="34" t="s">
        <v>21</v>
      </c>
      <c r="B78" s="28" t="s">
        <v>47</v>
      </c>
      <c r="C78" s="59">
        <v>0</v>
      </c>
      <c r="D78" s="31">
        <f>C37*C78</f>
        <v>0</v>
      </c>
    </row>
    <row r="79" spans="1:6" ht="15.75" thickBot="1" x14ac:dyDescent="0.3">
      <c r="A79" s="34" t="s">
        <v>22</v>
      </c>
      <c r="B79" s="28" t="s">
        <v>48</v>
      </c>
      <c r="C79" s="59">
        <v>0</v>
      </c>
      <c r="D79" s="31">
        <f>C37*C79</f>
        <v>0</v>
      </c>
    </row>
    <row r="80" spans="1:6" ht="15.75" thickBot="1" x14ac:dyDescent="0.3">
      <c r="A80" s="149" t="s">
        <v>49</v>
      </c>
      <c r="B80" s="150"/>
      <c r="C80" s="60">
        <f>C72+C73+C74+C75+C76+C77+C78+C79</f>
        <v>0</v>
      </c>
      <c r="D80" s="61">
        <f>D72+D73+D74+D75+D76+D77+D78+D79</f>
        <v>0</v>
      </c>
    </row>
    <row r="81" spans="1:7" x14ac:dyDescent="0.25">
      <c r="A81" s="24"/>
      <c r="B81" s="22"/>
      <c r="C81" s="22"/>
      <c r="D81" s="22"/>
    </row>
    <row r="82" spans="1:7" ht="16.5" thickBot="1" x14ac:dyDescent="0.3">
      <c r="A82" s="139" t="s">
        <v>113</v>
      </c>
      <c r="B82" s="139"/>
      <c r="C82" s="139"/>
      <c r="D82" s="139"/>
    </row>
    <row r="83" spans="1:7" ht="15.75" thickBot="1" x14ac:dyDescent="0.3">
      <c r="A83" s="33" t="s">
        <v>50</v>
      </c>
      <c r="B83" s="73" t="s">
        <v>126</v>
      </c>
      <c r="C83" s="73" t="s">
        <v>40</v>
      </c>
      <c r="D83" s="73" t="s">
        <v>8</v>
      </c>
    </row>
    <row r="84" spans="1:7" ht="15.75" thickBot="1" x14ac:dyDescent="0.3">
      <c r="A84" s="34" t="s">
        <v>9</v>
      </c>
      <c r="B84" s="28" t="s">
        <v>51</v>
      </c>
      <c r="C84" s="59">
        <v>0</v>
      </c>
      <c r="D84" s="61">
        <f>C37*C84</f>
        <v>0</v>
      </c>
    </row>
    <row r="85" spans="1:7" ht="15.75" thickBot="1" x14ac:dyDescent="0.3">
      <c r="A85" s="34"/>
      <c r="B85" s="30" t="s">
        <v>52</v>
      </c>
      <c r="C85" s="59">
        <f>C84</f>
        <v>0</v>
      </c>
      <c r="D85" s="61">
        <f>D84</f>
        <v>0</v>
      </c>
    </row>
    <row r="86" spans="1:7" ht="42" customHeight="1" thickBot="1" x14ac:dyDescent="0.3">
      <c r="A86" s="34" t="s">
        <v>11</v>
      </c>
      <c r="B86" s="28" t="s">
        <v>114</v>
      </c>
      <c r="C86" s="59">
        <f>C85*C80</f>
        <v>0</v>
      </c>
      <c r="D86" s="61">
        <f>C86*C37</f>
        <v>0</v>
      </c>
      <c r="E86" s="98"/>
      <c r="F86" s="89"/>
      <c r="G86" s="21"/>
    </row>
    <row r="87" spans="1:7" ht="15.75" thickBot="1" x14ac:dyDescent="0.3">
      <c r="A87" s="149" t="s">
        <v>49</v>
      </c>
      <c r="B87" s="150"/>
      <c r="C87" s="60">
        <f>C85+C86</f>
        <v>0</v>
      </c>
      <c r="D87" s="56">
        <f>D85+D86</f>
        <v>0</v>
      </c>
    </row>
    <row r="88" spans="1:7" x14ac:dyDescent="0.25">
      <c r="A88" s="24"/>
      <c r="B88" s="22"/>
      <c r="C88" s="22"/>
      <c r="D88" s="22"/>
      <c r="F88" s="84"/>
    </row>
    <row r="89" spans="1:7" ht="16.5" thickBot="1" x14ac:dyDescent="0.3">
      <c r="A89" s="139" t="s">
        <v>53</v>
      </c>
      <c r="B89" s="139"/>
      <c r="C89" s="139"/>
      <c r="D89" s="139"/>
    </row>
    <row r="90" spans="1:7" ht="15.75" thickBot="1" x14ac:dyDescent="0.3">
      <c r="A90" s="33" t="s">
        <v>54</v>
      </c>
      <c r="B90" s="73" t="s">
        <v>55</v>
      </c>
      <c r="C90" s="73" t="s">
        <v>40</v>
      </c>
      <c r="D90" s="73" t="s">
        <v>8</v>
      </c>
    </row>
    <row r="91" spans="1:7" ht="15.75" thickBot="1" x14ac:dyDescent="0.3">
      <c r="A91" s="34" t="s">
        <v>9</v>
      </c>
      <c r="B91" s="28" t="s">
        <v>55</v>
      </c>
      <c r="C91" s="59">
        <v>0</v>
      </c>
      <c r="D91" s="31">
        <f>C37*C91</f>
        <v>0</v>
      </c>
    </row>
    <row r="92" spans="1:7" ht="26.25" thickBot="1" x14ac:dyDescent="0.3">
      <c r="A92" s="34" t="s">
        <v>11</v>
      </c>
      <c r="B92" s="28" t="s">
        <v>56</v>
      </c>
      <c r="C92" s="59">
        <f>C91*C80</f>
        <v>0</v>
      </c>
      <c r="D92" s="31">
        <f>C92*C37</f>
        <v>0</v>
      </c>
    </row>
    <row r="93" spans="1:7" ht="15.75" thickBot="1" x14ac:dyDescent="0.3">
      <c r="A93" s="149" t="s">
        <v>49</v>
      </c>
      <c r="B93" s="150"/>
      <c r="C93" s="60">
        <f>C91+C92</f>
        <v>0</v>
      </c>
      <c r="D93" s="56">
        <f>D91+D92</f>
        <v>0</v>
      </c>
    </row>
    <row r="94" spans="1:7" ht="18.75" x14ac:dyDescent="0.25">
      <c r="A94" s="25"/>
      <c r="B94" s="22"/>
      <c r="C94" s="22"/>
      <c r="D94" s="22"/>
    </row>
    <row r="95" spans="1:7" ht="16.5" thickBot="1" x14ac:dyDescent="0.3">
      <c r="A95" s="139" t="s">
        <v>125</v>
      </c>
      <c r="B95" s="139"/>
      <c r="C95" s="139"/>
      <c r="D95" s="139"/>
    </row>
    <row r="96" spans="1:7" ht="15.75" thickBot="1" x14ac:dyDescent="0.3">
      <c r="A96" s="33" t="s">
        <v>57</v>
      </c>
      <c r="B96" s="73" t="s">
        <v>58</v>
      </c>
      <c r="C96" s="73" t="s">
        <v>40</v>
      </c>
      <c r="D96" s="73" t="s">
        <v>8</v>
      </c>
    </row>
    <row r="97" spans="1:6" ht="15.75" thickBot="1" x14ac:dyDescent="0.3">
      <c r="A97" s="34" t="s">
        <v>9</v>
      </c>
      <c r="B97" s="28" t="s">
        <v>59</v>
      </c>
      <c r="C97" s="59">
        <v>0</v>
      </c>
      <c r="D97" s="31">
        <f>C37*C97</f>
        <v>0</v>
      </c>
      <c r="F97" s="82"/>
    </row>
    <row r="98" spans="1:6" ht="26.25" thickBot="1" x14ac:dyDescent="0.3">
      <c r="A98" s="34" t="s">
        <v>11</v>
      </c>
      <c r="B98" s="28" t="s">
        <v>60</v>
      </c>
      <c r="C98" s="59">
        <v>0</v>
      </c>
      <c r="D98" s="31">
        <f>C37*C98</f>
        <v>0</v>
      </c>
    </row>
    <row r="99" spans="1:6" ht="26.25" thickBot="1" x14ac:dyDescent="0.3">
      <c r="A99" s="34" t="s">
        <v>13</v>
      </c>
      <c r="B99" s="28" t="s">
        <v>115</v>
      </c>
      <c r="C99" s="59">
        <v>0</v>
      </c>
      <c r="D99" s="31">
        <f>C37*C99</f>
        <v>0</v>
      </c>
    </row>
    <row r="100" spans="1:6" ht="15.75" thickBot="1" x14ac:dyDescent="0.3">
      <c r="A100" s="34" t="s">
        <v>15</v>
      </c>
      <c r="B100" s="28" t="s">
        <v>61</v>
      </c>
      <c r="C100" s="59">
        <v>0</v>
      </c>
      <c r="D100" s="31">
        <f>C37*C100</f>
        <v>0</v>
      </c>
    </row>
    <row r="101" spans="1:6" ht="26.25" thickBot="1" x14ac:dyDescent="0.3">
      <c r="A101" s="34" t="s">
        <v>17</v>
      </c>
      <c r="B101" s="28" t="s">
        <v>62</v>
      </c>
      <c r="C101" s="59">
        <v>0</v>
      </c>
      <c r="D101" s="31">
        <f>C37*C101</f>
        <v>0</v>
      </c>
    </row>
    <row r="102" spans="1:6" ht="36" customHeight="1" thickBot="1" x14ac:dyDescent="0.3">
      <c r="A102" s="34" t="s">
        <v>19</v>
      </c>
      <c r="B102" s="62" t="s">
        <v>116</v>
      </c>
      <c r="C102" s="59">
        <v>0</v>
      </c>
      <c r="D102" s="31">
        <f>C37*C102</f>
        <v>0</v>
      </c>
    </row>
    <row r="103" spans="1:6" ht="15.75" thickBot="1" x14ac:dyDescent="0.3">
      <c r="A103" s="149" t="s">
        <v>63</v>
      </c>
      <c r="B103" s="150"/>
      <c r="C103" s="60">
        <f>C97+C98+C99+C100+C101+C102</f>
        <v>0</v>
      </c>
      <c r="D103" s="56">
        <f>D97+D98+D99+D100+D101+D102</f>
        <v>0</v>
      </c>
    </row>
    <row r="104" spans="1:6" ht="18.75" x14ac:dyDescent="0.25">
      <c r="A104" s="25"/>
      <c r="B104" s="22"/>
      <c r="C104" s="22"/>
      <c r="D104" s="22"/>
    </row>
    <row r="105" spans="1:6" ht="16.5" thickBot="1" x14ac:dyDescent="0.3">
      <c r="A105" s="139" t="s">
        <v>64</v>
      </c>
      <c r="B105" s="139"/>
      <c r="C105" s="139"/>
      <c r="D105" s="139"/>
    </row>
    <row r="106" spans="1:6" ht="26.25" thickBot="1" x14ac:dyDescent="0.3">
      <c r="A106" s="33" t="s">
        <v>65</v>
      </c>
      <c r="B106" s="73" t="s">
        <v>66</v>
      </c>
      <c r="C106" s="73" t="s">
        <v>40</v>
      </c>
      <c r="D106" s="73" t="s">
        <v>8</v>
      </c>
    </row>
    <row r="107" spans="1:6" ht="26.25" thickBot="1" x14ac:dyDescent="0.3">
      <c r="A107" s="34" t="s">
        <v>9</v>
      </c>
      <c r="B107" s="28" t="s">
        <v>117</v>
      </c>
      <c r="C107" s="59">
        <v>0</v>
      </c>
      <c r="D107" s="31">
        <f>C37*C107</f>
        <v>0</v>
      </c>
      <c r="F107" s="85"/>
    </row>
    <row r="108" spans="1:6" ht="15.75" thickBot="1" x14ac:dyDescent="0.3">
      <c r="A108" s="34" t="s">
        <v>11</v>
      </c>
      <c r="B108" s="28" t="s">
        <v>67</v>
      </c>
      <c r="C108" s="59">
        <v>0</v>
      </c>
      <c r="D108" s="31">
        <f>C37*C108</f>
        <v>0</v>
      </c>
    </row>
    <row r="109" spans="1:6" ht="15.75" thickBot="1" x14ac:dyDescent="0.3">
      <c r="A109" s="34" t="s">
        <v>13</v>
      </c>
      <c r="B109" s="28" t="s">
        <v>68</v>
      </c>
      <c r="C109" s="59">
        <v>0</v>
      </c>
      <c r="D109" s="31">
        <f>C37*C109</f>
        <v>0</v>
      </c>
      <c r="E109" s="86"/>
    </row>
    <row r="110" spans="1:6" ht="15.75" thickBot="1" x14ac:dyDescent="0.3">
      <c r="A110" s="34" t="s">
        <v>15</v>
      </c>
      <c r="B110" s="28" t="s">
        <v>69</v>
      </c>
      <c r="C110" s="59">
        <v>0</v>
      </c>
      <c r="D110" s="31">
        <f>C37*C110</f>
        <v>0</v>
      </c>
      <c r="E110" s="87"/>
    </row>
    <row r="111" spans="1:6" ht="15.75" thickBot="1" x14ac:dyDescent="0.3">
      <c r="A111" s="34" t="s">
        <v>17</v>
      </c>
      <c r="B111" s="28" t="s">
        <v>70</v>
      </c>
      <c r="C111" s="59">
        <v>0</v>
      </c>
      <c r="D111" s="31">
        <f>C37*C111</f>
        <v>0</v>
      </c>
    </row>
    <row r="112" spans="1:6" ht="15.75" thickBot="1" x14ac:dyDescent="0.3">
      <c r="A112" s="34" t="s">
        <v>19</v>
      </c>
      <c r="B112" s="28" t="s">
        <v>23</v>
      </c>
      <c r="C112" s="59">
        <v>0</v>
      </c>
      <c r="D112" s="31">
        <f>C37*C112</f>
        <v>0</v>
      </c>
    </row>
    <row r="113" spans="1:4" ht="15.75" thickBot="1" x14ac:dyDescent="0.3">
      <c r="A113" s="55"/>
      <c r="B113" s="30" t="s">
        <v>52</v>
      </c>
      <c r="C113" s="59">
        <v>0</v>
      </c>
      <c r="D113" s="64">
        <f>D107+D108+D109+D110+D111+D112</f>
        <v>0</v>
      </c>
    </row>
    <row r="114" spans="1:4" ht="26.25" thickBot="1" x14ac:dyDescent="0.3">
      <c r="A114" s="34" t="s">
        <v>21</v>
      </c>
      <c r="B114" s="28" t="s">
        <v>71</v>
      </c>
      <c r="C114" s="59">
        <v>0</v>
      </c>
      <c r="D114" s="31">
        <f>C114*C37</f>
        <v>0</v>
      </c>
    </row>
    <row r="115" spans="1:4" ht="15.75" thickBot="1" x14ac:dyDescent="0.3">
      <c r="A115" s="149" t="s">
        <v>63</v>
      </c>
      <c r="B115" s="150"/>
      <c r="C115" s="60">
        <f>C113+C114</f>
        <v>0</v>
      </c>
      <c r="D115" s="56">
        <f>D113+D114</f>
        <v>0</v>
      </c>
    </row>
    <row r="116" spans="1:4" ht="18.75" x14ac:dyDescent="0.25">
      <c r="A116" s="25"/>
      <c r="B116" s="22"/>
      <c r="C116" s="22"/>
      <c r="D116" s="22"/>
    </row>
    <row r="117" spans="1:4" x14ac:dyDescent="0.25">
      <c r="A117" s="27"/>
      <c r="B117" s="22"/>
      <c r="C117" s="22"/>
      <c r="D117" s="22"/>
    </row>
    <row r="118" spans="1:4" ht="15.75" x14ac:dyDescent="0.25">
      <c r="A118" s="155" t="s">
        <v>178</v>
      </c>
      <c r="B118" s="155"/>
      <c r="C118" s="155"/>
      <c r="D118" s="38"/>
    </row>
    <row r="119" spans="1:4" ht="16.5" thickBot="1" x14ac:dyDescent="0.3">
      <c r="A119" s="139" t="s">
        <v>177</v>
      </c>
      <c r="B119" s="139"/>
      <c r="C119" s="139"/>
      <c r="D119" s="38"/>
    </row>
    <row r="120" spans="1:4" ht="26.25" thickBot="1" x14ac:dyDescent="0.3">
      <c r="A120" s="33">
        <v>4</v>
      </c>
      <c r="B120" s="73" t="s">
        <v>72</v>
      </c>
      <c r="C120" s="73" t="s">
        <v>8</v>
      </c>
      <c r="D120" s="38"/>
    </row>
    <row r="121" spans="1:4" ht="26.25" thickBot="1" x14ac:dyDescent="0.3">
      <c r="A121" s="34" t="s">
        <v>38</v>
      </c>
      <c r="B121" s="28" t="s">
        <v>184</v>
      </c>
      <c r="C121" s="31">
        <f>D80</f>
        <v>0</v>
      </c>
      <c r="D121" s="38"/>
    </row>
    <row r="122" spans="1:4" ht="26.25" thickBot="1" x14ac:dyDescent="0.3">
      <c r="A122" s="34" t="s">
        <v>50</v>
      </c>
      <c r="B122" s="28" t="s">
        <v>172</v>
      </c>
      <c r="C122" s="31">
        <f>D87</f>
        <v>0</v>
      </c>
      <c r="D122" s="38"/>
    </row>
    <row r="123" spans="1:4" ht="30.75" customHeight="1" thickBot="1" x14ac:dyDescent="0.3">
      <c r="A123" s="34" t="s">
        <v>54</v>
      </c>
      <c r="B123" s="28" t="s">
        <v>173</v>
      </c>
      <c r="C123" s="31">
        <f>D93</f>
        <v>0</v>
      </c>
      <c r="D123" s="38"/>
    </row>
    <row r="124" spans="1:4" ht="15.75" thickBot="1" x14ac:dyDescent="0.3">
      <c r="A124" s="34" t="s">
        <v>57</v>
      </c>
      <c r="B124" s="28" t="s">
        <v>185</v>
      </c>
      <c r="C124" s="31">
        <f>D103</f>
        <v>0</v>
      </c>
      <c r="D124" s="38"/>
    </row>
    <row r="125" spans="1:4" ht="26.25" thickBot="1" x14ac:dyDescent="0.3">
      <c r="A125" s="34" t="s">
        <v>65</v>
      </c>
      <c r="B125" s="28" t="s">
        <v>186</v>
      </c>
      <c r="C125" s="31">
        <f>D115</f>
        <v>0</v>
      </c>
      <c r="D125" s="38"/>
    </row>
    <row r="126" spans="1:4" ht="15.75" thickBot="1" x14ac:dyDescent="0.3">
      <c r="A126" s="34" t="s">
        <v>73</v>
      </c>
      <c r="B126" s="28" t="s">
        <v>168</v>
      </c>
      <c r="C126" s="31">
        <v>0</v>
      </c>
      <c r="D126" s="38"/>
    </row>
    <row r="127" spans="1:4" ht="15.75" thickBot="1" x14ac:dyDescent="0.3">
      <c r="A127" s="149" t="s">
        <v>63</v>
      </c>
      <c r="B127" s="150"/>
      <c r="C127" s="56">
        <f>C121+C122+C123+C124+C125</f>
        <v>0</v>
      </c>
      <c r="D127" s="38"/>
    </row>
    <row r="128" spans="1:4" x14ac:dyDescent="0.25">
      <c r="A128" s="24"/>
      <c r="B128" s="22"/>
      <c r="C128" s="22"/>
      <c r="D128" s="22"/>
    </row>
    <row r="129" spans="1:7" x14ac:dyDescent="0.25">
      <c r="A129" s="24"/>
      <c r="B129" s="22"/>
      <c r="C129" s="22"/>
      <c r="D129" s="22"/>
    </row>
    <row r="130" spans="1:7" ht="20.100000000000001" customHeight="1" thickBot="1" x14ac:dyDescent="0.3">
      <c r="A130" s="139" t="s">
        <v>74</v>
      </c>
      <c r="B130" s="139"/>
      <c r="C130" s="139"/>
      <c r="D130" s="139"/>
    </row>
    <row r="131" spans="1:7" ht="20.100000000000001" customHeight="1" thickBot="1" x14ac:dyDescent="0.3">
      <c r="A131" s="33" t="s">
        <v>38</v>
      </c>
      <c r="B131" s="73" t="s">
        <v>75</v>
      </c>
      <c r="C131" s="73" t="s">
        <v>40</v>
      </c>
      <c r="D131" s="73" t="s">
        <v>8</v>
      </c>
    </row>
    <row r="132" spans="1:7" ht="20.100000000000001" customHeight="1" thickBot="1" x14ac:dyDescent="0.3">
      <c r="A132" s="34" t="s">
        <v>9</v>
      </c>
      <c r="B132" s="28" t="s">
        <v>76</v>
      </c>
      <c r="C132" s="59">
        <v>0</v>
      </c>
      <c r="D132" s="65">
        <f>C154*C132</f>
        <v>0</v>
      </c>
    </row>
    <row r="133" spans="1:7" ht="20.100000000000001" customHeight="1" thickBot="1" x14ac:dyDescent="0.3">
      <c r="A133" s="34" t="s">
        <v>11</v>
      </c>
      <c r="B133" s="28" t="s">
        <v>82</v>
      </c>
      <c r="C133" s="59">
        <v>0</v>
      </c>
      <c r="D133" s="65">
        <f>(C154+D132)*C133</f>
        <v>0</v>
      </c>
    </row>
    <row r="134" spans="1:7" ht="20.100000000000001" customHeight="1" thickBot="1" x14ac:dyDescent="0.3">
      <c r="A134" s="34" t="s">
        <v>13</v>
      </c>
      <c r="B134" s="28" t="s">
        <v>77</v>
      </c>
      <c r="C134" s="59">
        <v>0</v>
      </c>
      <c r="D134" s="65">
        <f>D135+D138+D139</f>
        <v>0</v>
      </c>
    </row>
    <row r="135" spans="1:7" ht="20.100000000000001" customHeight="1" thickBot="1" x14ac:dyDescent="0.3">
      <c r="A135" s="34" t="s">
        <v>118</v>
      </c>
      <c r="B135" s="28" t="s">
        <v>78</v>
      </c>
      <c r="C135" s="59">
        <v>0</v>
      </c>
      <c r="D135" s="65">
        <f>D136+D137</f>
        <v>0</v>
      </c>
    </row>
    <row r="136" spans="1:7" ht="20.100000000000001" customHeight="1" thickBot="1" x14ac:dyDescent="0.3">
      <c r="A136" s="66" t="s">
        <v>119</v>
      </c>
      <c r="B136" s="67" t="s">
        <v>94</v>
      </c>
      <c r="C136" s="59">
        <v>0</v>
      </c>
      <c r="D136" s="69">
        <f>((((C154)+(D132)+(D133))/0.8775))*C136</f>
        <v>0</v>
      </c>
      <c r="E136" s="89"/>
    </row>
    <row r="137" spans="1:7" ht="20.100000000000001" customHeight="1" thickBot="1" x14ac:dyDescent="0.3">
      <c r="A137" s="66" t="s">
        <v>120</v>
      </c>
      <c r="B137" s="67" t="s">
        <v>95</v>
      </c>
      <c r="C137" s="59">
        <v>0</v>
      </c>
      <c r="D137" s="69">
        <f>((((C154)+(D132)+(D133))/0.8775))*C137</f>
        <v>0</v>
      </c>
      <c r="E137" s="89"/>
    </row>
    <row r="138" spans="1:7" ht="20.100000000000001" customHeight="1" thickBot="1" x14ac:dyDescent="0.3">
      <c r="A138" s="34" t="s">
        <v>121</v>
      </c>
      <c r="B138" s="28" t="s">
        <v>79</v>
      </c>
      <c r="C138" s="59">
        <v>0</v>
      </c>
      <c r="D138" s="65">
        <v>0</v>
      </c>
      <c r="E138" s="88"/>
    </row>
    <row r="139" spans="1:7" ht="20.100000000000001" customHeight="1" thickBot="1" x14ac:dyDescent="0.3">
      <c r="A139" s="34" t="s">
        <v>122</v>
      </c>
      <c r="B139" s="74" t="s">
        <v>80</v>
      </c>
      <c r="C139" s="59">
        <v>0</v>
      </c>
      <c r="D139" s="65">
        <f>D140</f>
        <v>0</v>
      </c>
      <c r="E139" s="88"/>
    </row>
    <row r="140" spans="1:7" ht="20.100000000000001" customHeight="1" thickBot="1" x14ac:dyDescent="0.3">
      <c r="A140" s="66" t="s">
        <v>123</v>
      </c>
      <c r="B140" s="70" t="s">
        <v>96</v>
      </c>
      <c r="C140" s="59">
        <v>0</v>
      </c>
      <c r="D140" s="69">
        <f>((((C37+C54+C65+C127)+(D132)+(D133))/0.8775))*C140</f>
        <v>0</v>
      </c>
      <c r="E140" s="89"/>
    </row>
    <row r="141" spans="1:7" ht="20.100000000000001" customHeight="1" thickBot="1" x14ac:dyDescent="0.3">
      <c r="A141" s="34" t="s">
        <v>124</v>
      </c>
      <c r="B141" s="28" t="s">
        <v>81</v>
      </c>
      <c r="C141" s="59">
        <f>SUM(C136:C140)</f>
        <v>0</v>
      </c>
      <c r="D141" s="71">
        <f>D140+D137+D136</f>
        <v>0</v>
      </c>
      <c r="E141" s="93"/>
      <c r="F141" s="83"/>
      <c r="G141" s="94"/>
    </row>
    <row r="142" spans="1:7" ht="20.100000000000001" customHeight="1" thickBot="1" x14ac:dyDescent="0.3">
      <c r="A142" s="149" t="s">
        <v>49</v>
      </c>
      <c r="B142" s="156"/>
      <c r="C142" s="150"/>
      <c r="D142" s="56">
        <f>D132+D133+D134</f>
        <v>0</v>
      </c>
      <c r="E142" s="98"/>
    </row>
    <row r="143" spans="1:7" x14ac:dyDescent="0.25">
      <c r="A143" s="157" t="s">
        <v>176</v>
      </c>
      <c r="B143" s="157"/>
      <c r="C143" s="157"/>
      <c r="D143" s="157"/>
    </row>
    <row r="144" spans="1:7" x14ac:dyDescent="0.25">
      <c r="A144" s="158"/>
      <c r="B144" s="158"/>
      <c r="C144" s="158"/>
      <c r="D144" s="158"/>
    </row>
    <row r="145" spans="1:7" x14ac:dyDescent="0.25">
      <c r="A145" s="24"/>
      <c r="B145" s="22"/>
      <c r="C145" s="22"/>
      <c r="D145" s="22"/>
    </row>
    <row r="146" spans="1:7" ht="15.75" x14ac:dyDescent="0.25">
      <c r="A146" s="155" t="s">
        <v>83</v>
      </c>
      <c r="B146" s="155"/>
      <c r="C146" s="155"/>
      <c r="D146" s="155"/>
    </row>
    <row r="147" spans="1:7" ht="22.5" customHeight="1" x14ac:dyDescent="0.25">
      <c r="A147" s="155" t="s">
        <v>84</v>
      </c>
      <c r="B147" s="155"/>
      <c r="C147" s="155"/>
      <c r="D147" s="155"/>
    </row>
    <row r="148" spans="1:7" ht="6" customHeight="1" thickBot="1" x14ac:dyDescent="0.3">
      <c r="A148" s="50"/>
      <c r="B148" s="38"/>
      <c r="C148" s="38"/>
      <c r="D148" s="38"/>
    </row>
    <row r="149" spans="1:7" ht="27" customHeight="1" thickBot="1" x14ac:dyDescent="0.3">
      <c r="A149" s="149" t="s">
        <v>85</v>
      </c>
      <c r="B149" s="156"/>
      <c r="C149" s="168" t="s">
        <v>86</v>
      </c>
      <c r="D149" s="169"/>
    </row>
    <row r="150" spans="1:7" ht="28.5" customHeight="1" thickBot="1" x14ac:dyDescent="0.3">
      <c r="A150" s="34" t="s">
        <v>9</v>
      </c>
      <c r="B150" s="28" t="s">
        <v>87</v>
      </c>
      <c r="C150" s="164">
        <f>C37</f>
        <v>0</v>
      </c>
      <c r="D150" s="165"/>
    </row>
    <row r="151" spans="1:7" ht="26.25" thickBot="1" x14ac:dyDescent="0.3">
      <c r="A151" s="34" t="s">
        <v>11</v>
      </c>
      <c r="B151" s="28" t="s">
        <v>88</v>
      </c>
      <c r="C151" s="159">
        <f>C54</f>
        <v>0</v>
      </c>
      <c r="D151" s="160"/>
      <c r="F151" s="89"/>
    </row>
    <row r="152" spans="1:7" ht="39" thickBot="1" x14ac:dyDescent="0.3">
      <c r="A152" s="34" t="s">
        <v>13</v>
      </c>
      <c r="B152" s="28" t="s">
        <v>89</v>
      </c>
      <c r="C152" s="159">
        <f>C65</f>
        <v>0</v>
      </c>
      <c r="D152" s="160"/>
    </row>
    <row r="153" spans="1:7" ht="40.5" customHeight="1" thickBot="1" x14ac:dyDescent="0.3">
      <c r="A153" s="34" t="s">
        <v>15</v>
      </c>
      <c r="B153" s="28" t="s">
        <v>72</v>
      </c>
      <c r="C153" s="159">
        <f>C127</f>
        <v>0</v>
      </c>
      <c r="D153" s="160"/>
    </row>
    <row r="154" spans="1:7" ht="15.75" customHeight="1" thickBot="1" x14ac:dyDescent="0.3">
      <c r="A154" s="149" t="s">
        <v>90</v>
      </c>
      <c r="B154" s="150"/>
      <c r="C154" s="166">
        <f>C150+C151+C152+C153</f>
        <v>0</v>
      </c>
      <c r="D154" s="167"/>
    </row>
    <row r="155" spans="1:7" ht="32.25" customHeight="1" thickBot="1" x14ac:dyDescent="0.3">
      <c r="A155" s="34" t="s">
        <v>17</v>
      </c>
      <c r="B155" s="28" t="s">
        <v>91</v>
      </c>
      <c r="C155" s="159">
        <f>D142</f>
        <v>0</v>
      </c>
      <c r="D155" s="160"/>
    </row>
    <row r="156" spans="1:7" ht="15.75" thickBot="1" x14ac:dyDescent="0.3">
      <c r="A156" s="171" t="s">
        <v>191</v>
      </c>
      <c r="B156" s="172"/>
      <c r="C156" s="173">
        <f>C154+C155</f>
        <v>0</v>
      </c>
      <c r="D156" s="172"/>
    </row>
    <row r="157" spans="1:7" ht="15.6" customHeight="1" x14ac:dyDescent="0.25">
      <c r="A157" s="83"/>
      <c r="B157" s="83"/>
      <c r="C157" s="83"/>
      <c r="D157" s="83"/>
      <c r="G157" s="72"/>
    </row>
    <row r="158" spans="1:7" x14ac:dyDescent="0.25">
      <c r="G158" s="72"/>
    </row>
    <row r="159" spans="1:7" x14ac:dyDescent="0.25">
      <c r="G159" s="72"/>
    </row>
    <row r="160" spans="1:7" x14ac:dyDescent="0.25">
      <c r="G160" s="72"/>
    </row>
    <row r="161" spans="7:7" x14ac:dyDescent="0.25">
      <c r="G161" s="72"/>
    </row>
    <row r="162" spans="7:7" x14ac:dyDescent="0.25">
      <c r="G162" s="72"/>
    </row>
    <row r="163" spans="7:7" x14ac:dyDescent="0.25">
      <c r="G163" s="72"/>
    </row>
    <row r="164" spans="7:7" x14ac:dyDescent="0.25">
      <c r="G164" s="72"/>
    </row>
    <row r="165" spans="7:7" x14ac:dyDescent="0.25">
      <c r="G165" s="72"/>
    </row>
    <row r="166" spans="7:7" x14ac:dyDescent="0.25">
      <c r="G166" s="72"/>
    </row>
    <row r="167" spans="7:7" x14ac:dyDescent="0.25">
      <c r="G167" s="72"/>
    </row>
    <row r="168" spans="7:7" x14ac:dyDescent="0.25">
      <c r="G168" s="72"/>
    </row>
    <row r="169" spans="7:7" x14ac:dyDescent="0.25">
      <c r="G169" s="72"/>
    </row>
  </sheetData>
  <mergeCells count="50">
    <mergeCell ref="A156:B156"/>
    <mergeCell ref="C156:D156"/>
    <mergeCell ref="C151:D151"/>
    <mergeCell ref="C152:D152"/>
    <mergeCell ref="C153:D153"/>
    <mergeCell ref="A154:B154"/>
    <mergeCell ref="C154:D154"/>
    <mergeCell ref="C155:D155"/>
    <mergeCell ref="C150:D150"/>
    <mergeCell ref="A118:C118"/>
    <mergeCell ref="A119:C119"/>
    <mergeCell ref="A127:B127"/>
    <mergeCell ref="A130:D130"/>
    <mergeCell ref="A142:C142"/>
    <mergeCell ref="A143:D143"/>
    <mergeCell ref="A144:D144"/>
    <mergeCell ref="A146:D146"/>
    <mergeCell ref="A147:D147"/>
    <mergeCell ref="A149:B149"/>
    <mergeCell ref="C149:D149"/>
    <mergeCell ref="A115:B115"/>
    <mergeCell ref="A66:C66"/>
    <mergeCell ref="A69:D69"/>
    <mergeCell ref="A70:D70"/>
    <mergeCell ref="A80:B80"/>
    <mergeCell ref="A82:D82"/>
    <mergeCell ref="A87:B87"/>
    <mergeCell ref="A89:D89"/>
    <mergeCell ref="A93:B93"/>
    <mergeCell ref="A95:D95"/>
    <mergeCell ref="A103:B103"/>
    <mergeCell ref="A105:D105"/>
    <mergeCell ref="A65:B65"/>
    <mergeCell ref="A20:C20"/>
    <mergeCell ref="A26:C26"/>
    <mergeCell ref="A28:C28"/>
    <mergeCell ref="A37:B37"/>
    <mergeCell ref="A39:D39"/>
    <mergeCell ref="A40:D40"/>
    <mergeCell ref="A41:D41"/>
    <mergeCell ref="A42:C42"/>
    <mergeCell ref="A54:B54"/>
    <mergeCell ref="A55:C56"/>
    <mergeCell ref="A59:C60"/>
    <mergeCell ref="A15:C15"/>
    <mergeCell ref="A1:C2"/>
    <mergeCell ref="A4:C4"/>
    <mergeCell ref="B5:C5"/>
    <mergeCell ref="A6:C6"/>
    <mergeCell ref="A8:C8"/>
  </mergeCells>
  <pageMargins left="0.9055118110236221" right="0.9055118110236221" top="0.78740157480314965" bottom="0.78740157480314965" header="0.31496062992125984" footer="0.31496062992125984"/>
  <pageSetup scale="68" fitToHeight="3" orientation="portrait" r:id="rId1"/>
  <rowBreaks count="1" manualBreakCount="1">
    <brk id="56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34"/>
  <sheetViews>
    <sheetView topLeftCell="A31" workbookViewId="0">
      <selection activeCell="E8" sqref="E8"/>
    </sheetView>
  </sheetViews>
  <sheetFormatPr defaultRowHeight="15" x14ac:dyDescent="0.25"/>
  <cols>
    <col min="1" max="1" width="24.7109375" customWidth="1"/>
    <col min="2" max="2" width="47.7109375" bestFit="1" customWidth="1"/>
    <col min="3" max="3" width="23.7109375" customWidth="1"/>
    <col min="4" max="4" width="13.7109375" customWidth="1"/>
    <col min="5" max="5" width="22.42578125" customWidth="1"/>
    <col min="6" max="6" width="23.85546875" customWidth="1"/>
    <col min="7" max="7" width="10.5703125" bestFit="1" customWidth="1"/>
    <col min="10" max="10" width="12.140625" bestFit="1" customWidth="1"/>
    <col min="11" max="11" width="13.28515625" bestFit="1" customWidth="1"/>
    <col min="13" max="13" width="12.140625" bestFit="1" customWidth="1"/>
    <col min="15" max="15" width="12.140625" bestFit="1" customWidth="1"/>
  </cols>
  <sheetData>
    <row r="1" spans="1:15" ht="15" customHeight="1" x14ac:dyDescent="0.25">
      <c r="A1" s="174" t="s">
        <v>162</v>
      </c>
      <c r="B1" s="175"/>
      <c r="C1" s="175"/>
      <c r="D1" s="175"/>
      <c r="E1" s="175"/>
      <c r="F1" s="176"/>
    </row>
    <row r="2" spans="1:15" x14ac:dyDescent="0.25">
      <c r="A2" s="177"/>
      <c r="B2" s="178"/>
      <c r="C2" s="178"/>
      <c r="D2" s="178"/>
      <c r="E2" s="178"/>
      <c r="F2" s="179"/>
    </row>
    <row r="3" spans="1:15" ht="15.75" thickBot="1" x14ac:dyDescent="0.3">
      <c r="A3" s="180"/>
      <c r="B3" s="181"/>
      <c r="C3" s="181"/>
      <c r="D3" s="181"/>
      <c r="E3" s="181"/>
      <c r="F3" s="182"/>
    </row>
    <row r="4" spans="1:15" ht="16.5" thickBot="1" x14ac:dyDescent="0.3">
      <c r="A4" s="9"/>
      <c r="D4" s="2"/>
      <c r="E4" s="2"/>
      <c r="F4" s="2"/>
    </row>
    <row r="5" spans="1:15" ht="52.5" customHeight="1" thickBot="1" x14ac:dyDescent="0.3">
      <c r="A5" s="10" t="s">
        <v>133</v>
      </c>
      <c r="B5" s="14" t="s">
        <v>134</v>
      </c>
      <c r="C5" s="13" t="s">
        <v>151</v>
      </c>
      <c r="D5" s="13" t="s">
        <v>127</v>
      </c>
      <c r="E5" s="13" t="s">
        <v>128</v>
      </c>
      <c r="F5" s="13" t="s">
        <v>149</v>
      </c>
    </row>
    <row r="6" spans="1:15" ht="16.5" thickBot="1" x14ac:dyDescent="0.3">
      <c r="A6" s="183" t="s">
        <v>163</v>
      </c>
      <c r="B6" s="188" t="s">
        <v>135</v>
      </c>
      <c r="C6" s="189"/>
      <c r="D6" s="189"/>
      <c r="E6" s="189"/>
      <c r="F6" s="190"/>
    </row>
    <row r="7" spans="1:15" ht="48" thickBot="1" x14ac:dyDescent="0.3">
      <c r="A7" s="184"/>
      <c r="B7" s="11" t="s">
        <v>136</v>
      </c>
      <c r="C7" s="17">
        <v>4</v>
      </c>
      <c r="D7" s="17">
        <v>8</v>
      </c>
      <c r="E7" s="1">
        <v>0</v>
      </c>
      <c r="F7" s="1">
        <f>(D7*E7)</f>
        <v>0</v>
      </c>
    </row>
    <row r="8" spans="1:15" ht="16.5" thickBot="1" x14ac:dyDescent="0.3">
      <c r="A8" s="184"/>
      <c r="B8" s="12" t="s">
        <v>137</v>
      </c>
      <c r="C8" s="17">
        <v>4</v>
      </c>
      <c r="D8" s="17">
        <v>8</v>
      </c>
      <c r="E8" s="1">
        <v>0</v>
      </c>
      <c r="F8" s="1">
        <f>(D8*E8)</f>
        <v>0</v>
      </c>
    </row>
    <row r="9" spans="1:15" ht="16.5" thickBot="1" x14ac:dyDescent="0.3">
      <c r="A9" s="184"/>
      <c r="B9" s="12" t="s">
        <v>138</v>
      </c>
      <c r="C9" s="17">
        <v>4</v>
      </c>
      <c r="D9" s="17">
        <v>8</v>
      </c>
      <c r="E9" s="1">
        <v>0</v>
      </c>
      <c r="F9" s="1">
        <f>(D9*E9)</f>
        <v>0</v>
      </c>
    </row>
    <row r="10" spans="1:15" ht="32.25" thickBot="1" x14ac:dyDescent="0.3">
      <c r="A10" s="184"/>
      <c r="B10" s="12" t="s">
        <v>139</v>
      </c>
      <c r="C10" s="17">
        <v>4</v>
      </c>
      <c r="D10" s="17">
        <v>8</v>
      </c>
      <c r="E10" s="7">
        <v>0</v>
      </c>
      <c r="F10" s="1">
        <f>(D10*E10)</f>
        <v>0</v>
      </c>
    </row>
    <row r="11" spans="1:15" ht="16.5" thickBot="1" x14ac:dyDescent="0.3">
      <c r="A11" s="184"/>
      <c r="B11" s="15" t="s">
        <v>140</v>
      </c>
      <c r="C11" s="17">
        <v>4</v>
      </c>
      <c r="D11" s="17">
        <v>8</v>
      </c>
      <c r="E11" s="16">
        <v>0</v>
      </c>
      <c r="F11" s="1">
        <f>(D11*E11)</f>
        <v>0</v>
      </c>
    </row>
    <row r="12" spans="1:15" ht="16.5" thickBot="1" x14ac:dyDescent="0.3">
      <c r="A12" s="185"/>
      <c r="B12" s="188" t="s">
        <v>141</v>
      </c>
      <c r="C12" s="189"/>
      <c r="D12" s="189"/>
      <c r="E12" s="189"/>
      <c r="F12" s="190"/>
    </row>
    <row r="13" spans="1:15" ht="48" thickBot="1" x14ac:dyDescent="0.3">
      <c r="A13" s="184"/>
      <c r="B13" s="11" t="s">
        <v>142</v>
      </c>
      <c r="C13" s="17">
        <v>4</v>
      </c>
      <c r="D13" s="17">
        <v>8</v>
      </c>
      <c r="E13" s="1">
        <v>0</v>
      </c>
      <c r="F13" s="1">
        <f t="shared" ref="F13:F26" si="0">(D13*E13)</f>
        <v>0</v>
      </c>
    </row>
    <row r="14" spans="1:15" ht="16.5" thickBot="1" x14ac:dyDescent="0.3">
      <c r="A14" s="184"/>
      <c r="B14" s="12" t="s">
        <v>143</v>
      </c>
      <c r="C14" s="17">
        <v>4</v>
      </c>
      <c r="D14" s="17">
        <v>8</v>
      </c>
      <c r="E14" s="1">
        <v>0</v>
      </c>
      <c r="F14" s="1">
        <f t="shared" si="0"/>
        <v>0</v>
      </c>
    </row>
    <row r="15" spans="1:15" ht="16.5" thickBot="1" x14ac:dyDescent="0.3">
      <c r="A15" s="184"/>
      <c r="B15" s="12" t="s">
        <v>144</v>
      </c>
      <c r="C15" s="17">
        <v>4</v>
      </c>
      <c r="D15" s="17">
        <v>8</v>
      </c>
      <c r="E15" s="1">
        <v>0</v>
      </c>
      <c r="F15" s="1">
        <f t="shared" si="0"/>
        <v>0</v>
      </c>
    </row>
    <row r="16" spans="1:15" ht="16.5" thickBot="1" x14ac:dyDescent="0.3">
      <c r="A16" s="184"/>
      <c r="B16" s="12" t="s">
        <v>145</v>
      </c>
      <c r="C16" s="17">
        <v>4</v>
      </c>
      <c r="D16" s="17">
        <v>8</v>
      </c>
      <c r="E16" s="1">
        <v>0</v>
      </c>
      <c r="F16" s="1">
        <f>(D16*E16)</f>
        <v>0</v>
      </c>
      <c r="G16" s="2"/>
      <c r="H16" s="2"/>
      <c r="I16" s="2"/>
      <c r="J16" s="2"/>
      <c r="K16" s="2"/>
      <c r="L16" s="2"/>
      <c r="M16" s="2"/>
      <c r="N16" s="2"/>
      <c r="O16" s="3"/>
    </row>
    <row r="17" spans="1:16" ht="16.5" thickBot="1" x14ac:dyDescent="0.3">
      <c r="A17" s="184"/>
      <c r="B17" s="12" t="s">
        <v>146</v>
      </c>
      <c r="C17" s="17">
        <v>4</v>
      </c>
      <c r="D17" s="17">
        <v>8</v>
      </c>
      <c r="E17" s="1">
        <v>0</v>
      </c>
      <c r="F17" s="1">
        <f t="shared" si="0"/>
        <v>0</v>
      </c>
      <c r="G17" s="2"/>
      <c r="H17" s="2"/>
      <c r="I17" s="2"/>
      <c r="J17" s="2"/>
      <c r="K17" s="2"/>
      <c r="L17" s="2"/>
      <c r="M17" s="2"/>
      <c r="N17" s="2"/>
      <c r="O17" s="2"/>
      <c r="P17" s="3"/>
    </row>
    <row r="18" spans="1:16" ht="16.5" thickBot="1" x14ac:dyDescent="0.3">
      <c r="A18" s="184"/>
      <c r="B18" s="15" t="s">
        <v>147</v>
      </c>
      <c r="C18" s="18">
        <v>4</v>
      </c>
      <c r="D18" s="18">
        <v>8</v>
      </c>
      <c r="E18" s="1">
        <v>0</v>
      </c>
      <c r="F18" s="1">
        <f t="shared" si="0"/>
        <v>0</v>
      </c>
      <c r="G18" s="2"/>
      <c r="H18" s="2"/>
      <c r="I18" s="2"/>
      <c r="J18" s="2"/>
      <c r="K18" s="2"/>
      <c r="L18" s="2"/>
      <c r="M18" s="2"/>
      <c r="N18" s="2"/>
      <c r="O18" s="2"/>
      <c r="P18" s="3"/>
    </row>
    <row r="19" spans="1:16" ht="16.5" thickBot="1" x14ac:dyDescent="0.3">
      <c r="A19" s="188" t="s">
        <v>150</v>
      </c>
      <c r="B19" s="189"/>
      <c r="C19" s="189"/>
      <c r="D19" s="189"/>
      <c r="E19" s="190"/>
      <c r="F19" s="1">
        <f>SUM(F7:F18)</f>
        <v>0</v>
      </c>
      <c r="G19" s="2"/>
      <c r="H19" s="2"/>
      <c r="I19" s="2"/>
      <c r="J19" s="2"/>
      <c r="K19" s="2"/>
      <c r="L19" s="2"/>
      <c r="M19" s="2"/>
      <c r="N19" s="2"/>
      <c r="O19" s="2"/>
      <c r="P19" s="3"/>
    </row>
    <row r="20" spans="1:16" ht="32.25" thickBot="1" x14ac:dyDescent="0.3">
      <c r="A20" s="186" t="s">
        <v>153</v>
      </c>
      <c r="B20" s="19" t="s">
        <v>154</v>
      </c>
      <c r="C20" s="17">
        <v>4</v>
      </c>
      <c r="D20" s="17">
        <v>8</v>
      </c>
      <c r="E20" s="1"/>
      <c r="F20" s="1">
        <f t="shared" si="0"/>
        <v>0</v>
      </c>
      <c r="G20" s="2"/>
      <c r="H20" s="2"/>
      <c r="I20" s="2"/>
      <c r="J20" s="2"/>
      <c r="K20" s="2"/>
      <c r="L20" s="2"/>
      <c r="M20" s="2"/>
      <c r="N20" s="2"/>
      <c r="O20" s="2"/>
      <c r="P20" s="3"/>
    </row>
    <row r="21" spans="1:16" ht="16.5" thickBot="1" x14ac:dyDescent="0.3">
      <c r="A21" s="187"/>
      <c r="B21" s="12" t="s">
        <v>155</v>
      </c>
      <c r="C21" s="17">
        <v>4</v>
      </c>
      <c r="D21" s="17">
        <v>8</v>
      </c>
      <c r="E21" s="1"/>
      <c r="F21" s="1">
        <f t="shared" si="0"/>
        <v>0</v>
      </c>
      <c r="G21" s="2"/>
      <c r="H21" s="2"/>
      <c r="I21" s="2"/>
      <c r="J21" s="2"/>
      <c r="K21" s="2"/>
      <c r="L21" s="2"/>
      <c r="M21" s="2"/>
      <c r="N21" s="2"/>
      <c r="O21" s="2"/>
      <c r="P21" s="3"/>
    </row>
    <row r="22" spans="1:16" ht="32.25" thickBot="1" x14ac:dyDescent="0.3">
      <c r="A22" s="187"/>
      <c r="B22" s="11" t="s">
        <v>156</v>
      </c>
      <c r="C22" s="17">
        <v>4</v>
      </c>
      <c r="D22" s="17">
        <v>8</v>
      </c>
      <c r="E22" s="1"/>
      <c r="F22" s="1">
        <f t="shared" si="0"/>
        <v>0</v>
      </c>
      <c r="G22" s="2"/>
      <c r="H22" s="2"/>
      <c r="I22" s="2"/>
      <c r="J22" s="2"/>
      <c r="K22" s="2"/>
      <c r="L22" s="2"/>
      <c r="M22" s="2"/>
      <c r="N22" s="2"/>
      <c r="O22" s="2"/>
      <c r="P22" s="3"/>
    </row>
    <row r="23" spans="1:16" ht="16.5" thickBot="1" x14ac:dyDescent="0.3">
      <c r="A23" s="187"/>
      <c r="B23" s="12" t="s">
        <v>147</v>
      </c>
      <c r="C23" s="17">
        <v>4</v>
      </c>
      <c r="D23" s="17">
        <v>8</v>
      </c>
      <c r="E23" s="1"/>
      <c r="F23" s="1">
        <f t="shared" si="0"/>
        <v>0</v>
      </c>
      <c r="G23" s="2"/>
      <c r="H23" s="2"/>
      <c r="I23" s="2"/>
      <c r="J23" s="2"/>
      <c r="K23" s="2"/>
      <c r="L23" s="2"/>
      <c r="M23" s="2"/>
      <c r="N23" s="2"/>
      <c r="O23" s="2"/>
      <c r="P23" s="3"/>
    </row>
    <row r="24" spans="1:16" ht="16.5" thickBot="1" x14ac:dyDescent="0.3">
      <c r="A24" s="187"/>
      <c r="B24" s="12" t="s">
        <v>157</v>
      </c>
      <c r="C24" s="17">
        <v>4</v>
      </c>
      <c r="D24" s="17">
        <v>8</v>
      </c>
      <c r="E24" s="1"/>
      <c r="F24" s="1">
        <f t="shared" si="0"/>
        <v>0</v>
      </c>
      <c r="G24" s="2"/>
      <c r="H24" s="2"/>
      <c r="I24" s="2"/>
      <c r="J24" s="2"/>
      <c r="K24" s="2"/>
      <c r="L24" s="2"/>
      <c r="M24" s="2"/>
      <c r="N24" s="2"/>
      <c r="O24" s="2"/>
      <c r="P24" s="3"/>
    </row>
    <row r="25" spans="1:16" ht="32.25" thickBot="1" x14ac:dyDescent="0.3">
      <c r="A25" s="187"/>
      <c r="B25" s="11" t="s">
        <v>158</v>
      </c>
      <c r="C25" s="17">
        <v>4</v>
      </c>
      <c r="D25" s="18">
        <v>8</v>
      </c>
      <c r="E25" s="1"/>
      <c r="F25" s="1">
        <f t="shared" si="0"/>
        <v>0</v>
      </c>
      <c r="G25" s="2"/>
      <c r="H25" s="2"/>
      <c r="I25" s="2"/>
      <c r="J25" s="2"/>
      <c r="K25" s="2"/>
      <c r="L25" s="2"/>
      <c r="M25" s="2"/>
      <c r="N25" s="2"/>
      <c r="O25" s="2"/>
      <c r="P25" s="3"/>
    </row>
    <row r="26" spans="1:16" ht="32.25" thickBot="1" x14ac:dyDescent="0.3">
      <c r="A26" s="187"/>
      <c r="B26" s="12" t="s">
        <v>159</v>
      </c>
      <c r="C26" s="17">
        <v>4</v>
      </c>
      <c r="D26" s="17">
        <v>8</v>
      </c>
      <c r="E26" s="1"/>
      <c r="F26" s="1">
        <f t="shared" si="0"/>
        <v>0</v>
      </c>
      <c r="G26" s="2"/>
      <c r="H26" s="2"/>
      <c r="I26" s="2"/>
      <c r="J26" s="2"/>
      <c r="K26" s="2"/>
      <c r="L26" s="2"/>
      <c r="M26" s="2"/>
      <c r="N26" s="2"/>
      <c r="O26" s="2"/>
      <c r="P26" s="3"/>
    </row>
    <row r="27" spans="1:16" ht="16.5" thickBot="1" x14ac:dyDescent="0.3">
      <c r="A27" s="187"/>
      <c r="B27" s="191" t="s">
        <v>150</v>
      </c>
      <c r="C27" s="192"/>
      <c r="F27" s="1">
        <f>SUM(F20:F26)</f>
        <v>0</v>
      </c>
      <c r="G27" s="2"/>
      <c r="H27" s="2"/>
      <c r="I27" s="2"/>
      <c r="J27" s="2"/>
      <c r="K27" s="2"/>
      <c r="L27" s="2"/>
      <c r="M27" s="2"/>
      <c r="N27" s="2"/>
      <c r="O27" s="3"/>
    </row>
    <row r="28" spans="1:16" ht="107.25" customHeight="1" thickBot="1" x14ac:dyDescent="0.3">
      <c r="A28" s="188" t="s">
        <v>148</v>
      </c>
      <c r="B28" s="189"/>
      <c r="C28" s="189"/>
      <c r="D28" s="189"/>
      <c r="E28" s="190"/>
      <c r="G28" s="8"/>
      <c r="H28" s="2"/>
      <c r="I28" s="2"/>
      <c r="J28" s="2"/>
      <c r="K28" s="2"/>
      <c r="L28" s="2"/>
      <c r="M28" s="2"/>
      <c r="N28" s="2"/>
      <c r="O28" s="3"/>
    </row>
    <row r="29" spans="1:16" ht="36" customHeight="1" x14ac:dyDescent="0.25">
      <c r="A29" s="8"/>
      <c r="B29" s="8"/>
      <c r="C29" s="8"/>
      <c r="G29" s="8"/>
    </row>
    <row r="30" spans="1:16" ht="51" customHeight="1" x14ac:dyDescent="0.25">
      <c r="A30" s="4"/>
      <c r="B30" s="5" t="s">
        <v>129</v>
      </c>
      <c r="C30" s="5" t="s">
        <v>152</v>
      </c>
      <c r="G30" s="8"/>
    </row>
    <row r="31" spans="1:16" ht="111" customHeight="1" x14ac:dyDescent="0.25">
      <c r="A31" s="4" t="s">
        <v>160</v>
      </c>
      <c r="B31" s="6">
        <f>F19</f>
        <v>0</v>
      </c>
      <c r="C31" s="6">
        <f xml:space="preserve"> (B31/16/12)</f>
        <v>0</v>
      </c>
      <c r="G31" s="8"/>
    </row>
    <row r="32" spans="1:16" x14ac:dyDescent="0.25">
      <c r="A32" s="8"/>
      <c r="B32" s="8"/>
      <c r="C32" s="8"/>
      <c r="G32" s="8"/>
    </row>
    <row r="33" spans="1:3" ht="38.25" customHeight="1" x14ac:dyDescent="0.25">
      <c r="A33" s="4"/>
      <c r="B33" s="5" t="s">
        <v>129</v>
      </c>
      <c r="C33" s="5" t="s">
        <v>152</v>
      </c>
    </row>
    <row r="34" spans="1:3" ht="63.75" x14ac:dyDescent="0.25">
      <c r="A34" s="4" t="s">
        <v>161</v>
      </c>
      <c r="B34" s="6">
        <f>F27</f>
        <v>0</v>
      </c>
      <c r="C34" s="6">
        <f xml:space="preserve"> (B34/16/12)</f>
        <v>0</v>
      </c>
    </row>
  </sheetData>
  <mergeCells count="8">
    <mergeCell ref="A1:F3"/>
    <mergeCell ref="A6:A18"/>
    <mergeCell ref="A20:A27"/>
    <mergeCell ref="A28:E28"/>
    <mergeCell ref="B27:C27"/>
    <mergeCell ref="B6:F6"/>
    <mergeCell ref="B12:F12"/>
    <mergeCell ref="A19:E19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7</vt:i4>
      </vt:variant>
    </vt:vector>
  </HeadingPairs>
  <TitlesOfParts>
    <vt:vector size="16" baseType="lpstr">
      <vt:lpstr>Calculo</vt:lpstr>
      <vt:lpstr>Monitor escolar 20 horas</vt:lpstr>
      <vt:lpstr>Monitor escolar 30 horas</vt:lpstr>
      <vt:lpstr>Monitor escolar 40 horas</vt:lpstr>
      <vt:lpstr>Profissional de apoio esc 20hs</vt:lpstr>
      <vt:lpstr>Profissional de apoio Esc 30 hs</vt:lpstr>
      <vt:lpstr>Profissional de apoio esco 40 h</vt:lpstr>
      <vt:lpstr>modelo</vt:lpstr>
      <vt:lpstr>Uniformes</vt:lpstr>
      <vt:lpstr>Calculo!Area_de_impressao</vt:lpstr>
      <vt:lpstr>modelo!Area_de_impressao</vt:lpstr>
      <vt:lpstr>'Monitor escolar 20 horas'!Area_de_impressao</vt:lpstr>
      <vt:lpstr>'Monitor escolar 30 horas'!Area_de_impressao</vt:lpstr>
      <vt:lpstr>'Monitor escolar 40 horas'!Area_de_impressao</vt:lpstr>
      <vt:lpstr>'Profissional de apoio esc 20hs'!Area_de_impressao</vt:lpstr>
      <vt:lpstr>'Profissional de apoio Esc 30 hs'!Area_de_impressao</vt:lpstr>
    </vt:vector>
  </TitlesOfParts>
  <Company>Controladoria-Geral da União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 de Macedo</dc:creator>
  <cp:lastModifiedBy>Leila Adriane Bourscheidt</cp:lastModifiedBy>
  <cp:lastPrinted>2025-10-27T17:27:14Z</cp:lastPrinted>
  <dcterms:created xsi:type="dcterms:W3CDTF">2013-07-25T13:44:18Z</dcterms:created>
  <dcterms:modified xsi:type="dcterms:W3CDTF">2026-02-04T18:30:53Z</dcterms:modified>
</cp:coreProperties>
</file>