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6C430648-46B1-456F-8270-C3A770BC47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F18" i="1"/>
  <c r="C19" i="1"/>
  <c r="F20" i="1" l="1"/>
  <c r="F19" i="1" l="1"/>
  <c r="F17" i="1"/>
  <c r="F9" i="1"/>
  <c r="E10" i="1" s="1"/>
  <c r="F10" i="1" l="1"/>
  <c r="F21" i="1"/>
  <c r="C15" i="1"/>
  <c r="D29" i="1"/>
  <c r="C29" i="1"/>
  <c r="E12" i="1" l="1"/>
  <c r="F12" i="1" s="1"/>
  <c r="E11" i="1"/>
  <c r="F11" i="1" s="1"/>
  <c r="E14" i="1" l="1"/>
  <c r="E13" i="1"/>
  <c r="F14" i="1"/>
  <c r="F13" i="1"/>
  <c r="F15" i="1" l="1"/>
  <c r="E30" i="1" s="1"/>
  <c r="E28" i="1" s="1"/>
  <c r="F28" i="1" s="1"/>
  <c r="E23" i="1" l="1"/>
  <c r="F23" i="1" s="1"/>
  <c r="E24" i="1"/>
  <c r="F24" i="1" s="1"/>
  <c r="E25" i="1"/>
  <c r="F25" i="1" s="1"/>
  <c r="E27" i="1"/>
  <c r="F27" i="1" s="1"/>
  <c r="E26" i="1"/>
  <c r="F26" i="1" s="1"/>
  <c r="E29" i="1" l="1"/>
  <c r="F29" i="1" s="1"/>
  <c r="F32" i="1" s="1"/>
</calcChain>
</file>

<file path=xl/sharedStrings.xml><?xml version="1.0" encoding="utf-8"?>
<sst xmlns="http://schemas.openxmlformats.org/spreadsheetml/2006/main" count="71" uniqueCount="48">
  <si>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</si>
  <si>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</si>
  <si>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</si>
  <si>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</si>
  <si>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</si>
  <si>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</si>
  <si>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</si>
  <si>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</si>
  <si>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</si>
  <si>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</si>
  <si>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</si>
  <si>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</si>
  <si>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</si>
  <si>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</si>
  <si>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</si>
  <si>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</si>
  <si>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</si>
  <si>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</si>
  <si>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</si>
  <si>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</si>
  <si>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</si>
  <si>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</si>
  <si>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</si>
  <si>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</si>
  <si>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</si>
  <si>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</si>
  <si>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</si>
  <si>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</si>
  <si>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</si>
  <si>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</si>
  <si>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</si>
  <si>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</si>
  <si>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</si>
  <si>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1-Jogos de Futebol de campo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</si>
  <si>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</si>
  <si>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</si>
  <si>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</si>
  <si>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</si>
  <si>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</si>
  <si>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</si>
  <si>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</si>
  <si>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</si>
  <si>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</si>
  <si>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</si>
  <si>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</si>
  <si>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</si>
  <si>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 xml:space="preserve">deslocamento </t>
  </si>
  <si>
    <t>Serviço de Arbitragem em Eventos Esportivos Municipais em 2026 (Futebol de Campo)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</si>
</sst>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9" fontId="0" fillId="0" borderId="0" xfId="3" applyFont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workbookViewId="0">
      <selection activeCell="C29" sqref="C29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10" max="10" width="11.5546875" bestFit="1" customWidth="1"/>
    <col min="11" max="11" width="10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1" ht="15.6" x14ac:dyDescent="0.3">
      <c r="C1" s="2" t="s">
        <v>31</v>
      </c>
      <c r="F1" s="3" t="s">
        <v>0</v>
      </c>
    </row>
    <row r="2" spans="1:11" ht="15.6" x14ac:dyDescent="0.3">
      <c r="C2" s="2"/>
      <c r="F2" s="3"/>
    </row>
    <row r="3" spans="1:11" x14ac:dyDescent="0.3">
      <c r="C3" t="s">
        <v>1</v>
      </c>
      <c r="E3" t="s">
        <v>34</v>
      </c>
    </row>
    <row r="4" spans="1:11" x14ac:dyDescent="0.3">
      <c r="A4" s="3" t="s">
        <v>47</v>
      </c>
      <c r="B4" s="55"/>
    </row>
    <row r="5" spans="1:11" x14ac:dyDescent="0.3">
      <c r="A5" s="51" t="s">
        <v>27</v>
      </c>
      <c r="B5" s="56"/>
    </row>
    <row r="6" spans="1:11" ht="15" thickBot="1" x14ac:dyDescent="0.35">
      <c r="A6" s="50" t="s">
        <v>0</v>
      </c>
      <c r="B6" s="57"/>
    </row>
    <row r="7" spans="1:11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1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1" x14ac:dyDescent="0.3">
      <c r="A9" s="18" t="s">
        <v>20</v>
      </c>
      <c r="B9" s="19" t="s">
        <v>32</v>
      </c>
      <c r="C9" s="19">
        <v>176</v>
      </c>
      <c r="D9" s="20" t="s">
        <v>6</v>
      </c>
      <c r="E9" s="63">
        <v>4300</v>
      </c>
      <c r="F9" s="21">
        <f>(E9/C9)</f>
        <v>24.431818181818183</v>
      </c>
      <c r="H9" t="s">
        <v>0</v>
      </c>
    </row>
    <row r="10" spans="1:11" x14ac:dyDescent="0.3">
      <c r="A10" s="14" t="s">
        <v>33</v>
      </c>
      <c r="B10" s="15">
        <v>5</v>
      </c>
      <c r="C10" s="15">
        <v>90</v>
      </c>
      <c r="D10" s="31" t="s">
        <v>26</v>
      </c>
      <c r="E10" s="49">
        <f>$F$9*5*B10</f>
        <v>610.79545454545462</v>
      </c>
      <c r="F10" s="17">
        <f>E10*C10</f>
        <v>54971.590909090919</v>
      </c>
      <c r="I10" s="73"/>
      <c r="J10" s="42"/>
      <c r="K10" s="42"/>
    </row>
    <row r="11" spans="1:11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73112.215909090926</v>
      </c>
      <c r="F11" s="17">
        <f>E11/12</f>
        <v>6092.6846590909108</v>
      </c>
      <c r="H11" t="s">
        <v>0</v>
      </c>
    </row>
    <row r="12" spans="1:11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54971.590909090919</v>
      </c>
      <c r="F12" s="17">
        <f>E12/12</f>
        <v>4580.9659090909099</v>
      </c>
      <c r="H12" t="s">
        <v>0</v>
      </c>
    </row>
    <row r="13" spans="1:11" x14ac:dyDescent="0.3">
      <c r="A13" s="22" t="s">
        <v>35</v>
      </c>
      <c r="B13" s="25"/>
      <c r="C13" s="15">
        <v>8</v>
      </c>
      <c r="D13" s="25" t="s">
        <v>8</v>
      </c>
      <c r="E13" s="24">
        <f>F10+F11+F12</f>
        <v>65645.241477272735</v>
      </c>
      <c r="F13" s="17">
        <f>(E13*C13)/100</f>
        <v>5251.6193181818189</v>
      </c>
    </row>
    <row r="14" spans="1:11" ht="15.6" x14ac:dyDescent="0.4">
      <c r="A14" s="22" t="s">
        <v>36</v>
      </c>
      <c r="B14" s="25"/>
      <c r="C14" s="64">
        <v>27.8</v>
      </c>
      <c r="D14" s="25" t="s">
        <v>8</v>
      </c>
      <c r="E14" s="16">
        <f>F10+F11+F12</f>
        <v>65645.241477272735</v>
      </c>
      <c r="F14" s="26">
        <f>(E14*C14)/100</f>
        <v>18249.37713068182</v>
      </c>
      <c r="H14" t="s">
        <v>0</v>
      </c>
      <c r="I14" t="s">
        <v>0</v>
      </c>
    </row>
    <row r="15" spans="1:11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34174.647017045456</v>
      </c>
    </row>
    <row r="16" spans="1:11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5</v>
      </c>
      <c r="D17" s="12" t="s">
        <v>29</v>
      </c>
      <c r="E17" s="66">
        <v>510</v>
      </c>
      <c r="F17" s="13">
        <f>E17*C17</f>
        <v>2550</v>
      </c>
    </row>
    <row r="18" spans="1:8" x14ac:dyDescent="0.3">
      <c r="A18" s="22" t="s">
        <v>22</v>
      </c>
      <c r="B18" s="25"/>
      <c r="C18" s="64">
        <v>1</v>
      </c>
      <c r="D18" s="31" t="s">
        <v>29</v>
      </c>
      <c r="E18" s="67">
        <v>410</v>
      </c>
      <c r="F18" s="17">
        <f>E18*C18</f>
        <v>410</v>
      </c>
    </row>
    <row r="19" spans="1:8" x14ac:dyDescent="0.3">
      <c r="A19" s="14" t="s">
        <v>23</v>
      </c>
      <c r="B19" s="15"/>
      <c r="C19" s="62">
        <f>(C10/2)</f>
        <v>45</v>
      </c>
      <c r="D19" s="31" t="s">
        <v>24</v>
      </c>
      <c r="E19" s="67">
        <v>75</v>
      </c>
      <c r="F19" s="32">
        <f>C19*E19</f>
        <v>3375</v>
      </c>
    </row>
    <row r="20" spans="1:8" x14ac:dyDescent="0.3">
      <c r="A20" s="14" t="s">
        <v>46</v>
      </c>
      <c r="B20" s="15"/>
      <c r="C20" s="65">
        <v>170</v>
      </c>
      <c r="D20" s="48" t="s">
        <v>30</v>
      </c>
      <c r="E20" s="67">
        <v>4.0999999999999996</v>
      </c>
      <c r="F20" s="32">
        <f>E20*C20*C19</f>
        <v>31364.999999999996</v>
      </c>
    </row>
    <row r="21" spans="1:8" x14ac:dyDescent="0.3">
      <c r="A21" s="27" t="s">
        <v>18</v>
      </c>
      <c r="B21" s="60"/>
      <c r="C21" s="19"/>
      <c r="D21" s="20"/>
      <c r="E21" s="20"/>
      <c r="F21" s="28">
        <f>F17+F18+F19+F20</f>
        <v>37700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8">
        <v>4</v>
      </c>
      <c r="D23" s="33" t="s">
        <v>8</v>
      </c>
      <c r="E23" s="34">
        <f t="shared" ref="E23:E28" si="0">($E$30*C23)/100</f>
        <v>4049.8462891700492</v>
      </c>
      <c r="F23" s="13">
        <f t="shared" ref="F23:F29" si="1">E23</f>
        <v>4049.8462891700492</v>
      </c>
    </row>
    <row r="24" spans="1:8" x14ac:dyDescent="0.3">
      <c r="A24" s="22" t="s">
        <v>9</v>
      </c>
      <c r="B24" s="25"/>
      <c r="C24" s="64">
        <v>3.65</v>
      </c>
      <c r="D24" s="15" t="s">
        <v>8</v>
      </c>
      <c r="E24" s="35">
        <f t="shared" si="0"/>
        <v>3695.4847388676699</v>
      </c>
      <c r="F24" s="17">
        <f t="shared" si="1"/>
        <v>3695.4847388676699</v>
      </c>
    </row>
    <row r="25" spans="1:8" x14ac:dyDescent="0.3">
      <c r="A25" s="22" t="s">
        <v>10</v>
      </c>
      <c r="B25" s="25"/>
      <c r="C25" s="69">
        <v>3</v>
      </c>
      <c r="D25" s="15" t="s">
        <v>8</v>
      </c>
      <c r="E25" s="35">
        <f t="shared" si="0"/>
        <v>3037.3847168775369</v>
      </c>
      <c r="F25" s="17">
        <f t="shared" si="1"/>
        <v>3037.3847168775369</v>
      </c>
    </row>
    <row r="26" spans="1:8" x14ac:dyDescent="0.3">
      <c r="A26" s="22" t="s">
        <v>42</v>
      </c>
      <c r="B26" s="25"/>
      <c r="C26" s="69">
        <v>4.8</v>
      </c>
      <c r="D26" s="15" t="s">
        <v>8</v>
      </c>
      <c r="E26" s="35">
        <f t="shared" si="0"/>
        <v>4859.8155470040583</v>
      </c>
      <c r="F26" s="17">
        <f t="shared" si="1"/>
        <v>4859.8155470040583</v>
      </c>
    </row>
    <row r="27" spans="1:8" x14ac:dyDescent="0.3">
      <c r="A27" s="22" t="s">
        <v>11</v>
      </c>
      <c r="B27" s="25"/>
      <c r="C27" s="64">
        <v>2.88</v>
      </c>
      <c r="D27" s="15" t="s">
        <v>8</v>
      </c>
      <c r="E27" s="35">
        <f t="shared" si="0"/>
        <v>2915.8893282024351</v>
      </c>
      <c r="F27" s="17">
        <f t="shared" si="1"/>
        <v>2915.8893282024351</v>
      </c>
    </row>
    <row r="28" spans="1:8" x14ac:dyDescent="0.3">
      <c r="A28" s="22" t="s">
        <v>12</v>
      </c>
      <c r="B28" s="25"/>
      <c r="C28" s="69">
        <v>10.68</v>
      </c>
      <c r="D28" s="15" t="s">
        <v>8</v>
      </c>
      <c r="E28" s="35">
        <f t="shared" si="0"/>
        <v>10813.08959208403</v>
      </c>
      <c r="F28" s="17">
        <f t="shared" si="1"/>
        <v>10813.08959208403</v>
      </c>
    </row>
    <row r="29" spans="1:8" x14ac:dyDescent="0.3">
      <c r="A29" s="36" t="s">
        <v>13</v>
      </c>
      <c r="B29" s="61"/>
      <c r="C29" s="37">
        <f>SUM(C23:C28)</f>
        <v>29.009999999999998</v>
      </c>
      <c r="D29" s="15" t="str">
        <f>D28</f>
        <v>%</v>
      </c>
      <c r="E29" s="35">
        <f>SUM(E23:E28)</f>
        <v>29371.51021220578</v>
      </c>
      <c r="F29" s="38">
        <f t="shared" si="1"/>
        <v>29371.51021220578</v>
      </c>
    </row>
    <row r="30" spans="1:8" x14ac:dyDescent="0.3">
      <c r="A30" s="18"/>
      <c r="B30" s="19"/>
      <c r="C30" s="19"/>
      <c r="D30" s="20"/>
      <c r="E30" s="39">
        <f>(F15+F21)/((100-C29)/100)</f>
        <v>101246.15722925123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101246.15722925123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70" t="s">
        <v>37</v>
      </c>
      <c r="B36" s="71"/>
      <c r="C36" s="70"/>
      <c r="D36" s="70"/>
      <c r="E36" s="70"/>
    </row>
    <row r="37" spans="1:6" x14ac:dyDescent="0.3">
      <c r="A37" s="70" t="s">
        <v>38</v>
      </c>
      <c r="B37" s="71"/>
      <c r="C37" s="70"/>
      <c r="D37" s="70"/>
      <c r="E37" s="70"/>
    </row>
    <row r="38" spans="1:6" x14ac:dyDescent="0.3">
      <c r="A38" s="70" t="s">
        <v>39</v>
      </c>
      <c r="B38" s="71"/>
      <c r="C38" s="70"/>
      <c r="D38" s="70"/>
      <c r="E38" s="70"/>
    </row>
    <row r="39" spans="1:6" x14ac:dyDescent="0.3">
      <c r="A39" s="70" t="s">
        <v>40</v>
      </c>
      <c r="B39" s="71"/>
      <c r="C39" s="70"/>
      <c r="D39" s="70"/>
      <c r="E39" s="70"/>
    </row>
    <row r="40" spans="1:6" x14ac:dyDescent="0.3">
      <c r="A40" s="70" t="s">
        <v>41</v>
      </c>
      <c r="B40" s="71"/>
      <c r="C40" s="70"/>
      <c r="D40" s="70"/>
      <c r="E40" s="70"/>
    </row>
    <row r="42" spans="1:6" x14ac:dyDescent="0.3">
      <c r="A42" s="72" t="s">
        <v>43</v>
      </c>
      <c r="B42" s="71"/>
      <c r="C42" s="70"/>
      <c r="D42" s="70"/>
      <c r="E42" s="70"/>
      <c r="F42" s="70"/>
    </row>
    <row r="43" spans="1:6" x14ac:dyDescent="0.3">
      <c r="A43" s="72" t="s">
        <v>44</v>
      </c>
      <c r="B43" s="71"/>
      <c r="C43" s="70"/>
      <c r="D43" s="70"/>
      <c r="E43" s="70"/>
      <c r="F43" s="70"/>
    </row>
    <row r="44" spans="1:6" x14ac:dyDescent="0.3">
      <c r="A44" s="72" t="s">
        <v>45</v>
      </c>
      <c r="B44" s="71"/>
      <c r="C44" s="70"/>
      <c r="D44" s="70"/>
      <c r="E44" s="70"/>
      <c r="F44" s="70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2026-03-08T20:01:33Z</dcterms:modified>
</cp:coreProperties>
</file>