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D087E367-5202-48CB-BF2C-FD0A15AC83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F14" i="1" s="1"/>
  <c r="E13" i="1"/>
  <c r="F13" i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<sst xmlns="http://schemas.openxmlformats.org/spreadsheetml/2006/main" count="71" uniqueCount="48">
  <si>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</si>
  <si>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</si>
  <si>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</si>
  <si>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</si>
  <si>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</si>
  <si>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</si>
  <si>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</si>
  <si>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</si>
  <si>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</si>
  <si>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</si>
  <si>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</si>
  <si>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</si>
  <si>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</si>
  <si>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</si>
  <si>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</si>
  <si>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</si>
  <si>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</si>
  <si>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</si>
  <si>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</si>
  <si>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</si>
  <si>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</si>
  <si>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</si>
  <si>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</si>
  <si>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</si>
  <si>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</si>
  <si>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</si>
  <si>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</si>
  <si>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</si>
  <si>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</si>
  <si>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</si>
  <si>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</si>
  <si>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</si>
  <si>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</si>
  <si>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</si>
  <si>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</si>
  <si>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</si>
  <si>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</si>
  <si>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</si>
  <si>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</si>
  <si>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</si>
  <si>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</si>
  <si>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</si>
  <si>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</si>
  <si>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</si>
  <si>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</si>
  <si>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Futebol Sete</t>
  </si>
  <si>
    <t xml:space="preserve">deslocamento </t>
  </si>
  <si>
    <t>Serviço de Arbitragem em Eventos Esportivos Municipais em 2026 (Futebol Sete)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</si>
</sst>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43" fontId="0" fillId="0" borderId="0" xfId="1" applyFont="1"/>
    <xf numFmtId="43" fontId="12" fillId="0" borderId="0" xfId="0" applyNumberFormat="1" applyFont="1"/>
    <xf numFmtId="0" fontId="13" fillId="0" borderId="0" xfId="0" applyFont="1"/>
    <xf numFmtId="9" fontId="0" fillId="0" borderId="0" xfId="3" applyFont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29" sqref="C29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3">
        <v>4300</v>
      </c>
      <c r="F9" s="21">
        <f>(E9/C9)</f>
        <v>24.431818181818183</v>
      </c>
      <c r="H9" t="s">
        <v>0</v>
      </c>
    </row>
    <row r="10" spans="1:10" x14ac:dyDescent="0.3">
      <c r="A10" s="14" t="s">
        <v>45</v>
      </c>
      <c r="B10" s="15">
        <v>4</v>
      </c>
      <c r="C10" s="15">
        <v>60</v>
      </c>
      <c r="D10" s="31" t="s">
        <v>26</v>
      </c>
      <c r="E10" s="49">
        <f>$F$9*4.5*B10</f>
        <v>439.77272727272731</v>
      </c>
      <c r="F10" s="17">
        <f>E10*C10</f>
        <v>26386.36363636364</v>
      </c>
      <c r="I10" s="75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35093.86363636364</v>
      </c>
      <c r="F11" s="17">
        <f>E11/12</f>
        <v>2924.4886363636365</v>
      </c>
      <c r="H11" t="s">
        <v>0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26386.36363636364</v>
      </c>
      <c r="F12" s="17">
        <f>E12/12</f>
        <v>2198.8636363636365</v>
      </c>
      <c r="H12" t="s">
        <v>0</v>
      </c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31509.715909090912</v>
      </c>
      <c r="F13" s="17">
        <f>(E13*C13)/100</f>
        <v>2520.7772727272732</v>
      </c>
    </row>
    <row r="14" spans="1:10" ht="15.6" x14ac:dyDescent="0.4">
      <c r="A14" s="22" t="s">
        <v>35</v>
      </c>
      <c r="B14" s="25"/>
      <c r="C14" s="64">
        <v>27.8</v>
      </c>
      <c r="D14" s="25" t="s">
        <v>8</v>
      </c>
      <c r="E14" s="16">
        <f>F10+F11+F12</f>
        <v>31509.715909090912</v>
      </c>
      <c r="F14" s="26">
        <f>(E14*C14)/100</f>
        <v>8759.7010227272749</v>
      </c>
      <c r="H14" t="s">
        <v>0</v>
      </c>
      <c r="I14" t="s">
        <v>0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16403.83056818182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4</v>
      </c>
      <c r="D17" s="12" t="s">
        <v>29</v>
      </c>
      <c r="E17" s="66">
        <v>510</v>
      </c>
      <c r="F17" s="13">
        <f>E17*C17</f>
        <v>2040</v>
      </c>
    </row>
    <row r="18" spans="1:8" x14ac:dyDescent="0.3">
      <c r="A18" s="22" t="s">
        <v>22</v>
      </c>
      <c r="B18" s="25"/>
      <c r="C18" s="64">
        <v>1</v>
      </c>
      <c r="D18" s="31" t="s">
        <v>29</v>
      </c>
      <c r="E18" s="67">
        <v>410</v>
      </c>
      <c r="F18" s="17">
        <f>E18*C18</f>
        <v>410</v>
      </c>
    </row>
    <row r="19" spans="1:8" x14ac:dyDescent="0.3">
      <c r="A19" s="14" t="s">
        <v>23</v>
      </c>
      <c r="B19" s="15"/>
      <c r="C19" s="62">
        <f>B10</f>
        <v>4</v>
      </c>
      <c r="D19" s="31" t="s">
        <v>24</v>
      </c>
      <c r="E19" s="67">
        <v>75</v>
      </c>
      <c r="F19" s="32">
        <f>C19*E19</f>
        <v>300</v>
      </c>
    </row>
    <row r="20" spans="1:8" x14ac:dyDescent="0.3">
      <c r="A20" s="14" t="s">
        <v>46</v>
      </c>
      <c r="B20" s="15"/>
      <c r="C20" s="65">
        <v>170</v>
      </c>
      <c r="D20" s="48" t="s">
        <v>30</v>
      </c>
      <c r="E20" s="67">
        <v>4.0999999999999996</v>
      </c>
      <c r="F20" s="32">
        <f>E20*C20*C19</f>
        <v>2787.9999999999995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5538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8">
        <v>4</v>
      </c>
      <c r="D23" s="33" t="s">
        <v>8</v>
      </c>
      <c r="E23" s="34">
        <f t="shared" ref="E23:E28" si="0">($E$30*C23)/100</f>
        <v>1296.0325202706331</v>
      </c>
      <c r="F23" s="13">
        <f t="shared" ref="F23:F29" si="1">E23</f>
        <v>1296.0325202706331</v>
      </c>
    </row>
    <row r="24" spans="1:8" x14ac:dyDescent="0.3">
      <c r="A24" s="22" t="s">
        <v>9</v>
      </c>
      <c r="B24" s="25"/>
      <c r="C24" s="64">
        <v>3.65</v>
      </c>
      <c r="D24" s="15" t="s">
        <v>8</v>
      </c>
      <c r="E24" s="35">
        <f t="shared" si="0"/>
        <v>1182.6296747469526</v>
      </c>
      <c r="F24" s="17">
        <f t="shared" si="1"/>
        <v>1182.6296747469526</v>
      </c>
    </row>
    <row r="25" spans="1:8" x14ac:dyDescent="0.3">
      <c r="A25" s="22" t="s">
        <v>10</v>
      </c>
      <c r="B25" s="25"/>
      <c r="C25" s="69">
        <v>3</v>
      </c>
      <c r="D25" s="15" t="s">
        <v>8</v>
      </c>
      <c r="E25" s="35">
        <f t="shared" si="0"/>
        <v>972.02439020297493</v>
      </c>
      <c r="F25" s="17">
        <f t="shared" si="1"/>
        <v>972.02439020297493</v>
      </c>
    </row>
    <row r="26" spans="1:8" x14ac:dyDescent="0.3">
      <c r="A26" s="22" t="s">
        <v>41</v>
      </c>
      <c r="B26" s="25"/>
      <c r="C26" s="69">
        <v>4.8</v>
      </c>
      <c r="D26" s="15" t="s">
        <v>8</v>
      </c>
      <c r="E26" s="35">
        <f t="shared" si="0"/>
        <v>1555.2390243247596</v>
      </c>
      <c r="F26" s="17">
        <f t="shared" si="1"/>
        <v>1555.2390243247596</v>
      </c>
    </row>
    <row r="27" spans="1:8" x14ac:dyDescent="0.3">
      <c r="A27" s="22" t="s">
        <v>11</v>
      </c>
      <c r="B27" s="25"/>
      <c r="C27" s="64">
        <v>2.88</v>
      </c>
      <c r="D27" s="15" t="s">
        <v>8</v>
      </c>
      <c r="E27" s="35">
        <f t="shared" si="0"/>
        <v>933.14341459485581</v>
      </c>
      <c r="F27" s="17">
        <f t="shared" si="1"/>
        <v>933.14341459485581</v>
      </c>
    </row>
    <row r="28" spans="1:8" x14ac:dyDescent="0.3">
      <c r="A28" s="22" t="s">
        <v>12</v>
      </c>
      <c r="B28" s="25"/>
      <c r="C28" s="69">
        <v>13.95</v>
      </c>
      <c r="D28" s="15" t="s">
        <v>8</v>
      </c>
      <c r="E28" s="35">
        <f t="shared" si="0"/>
        <v>4519.9134144438322</v>
      </c>
      <c r="F28" s="17">
        <f t="shared" si="1"/>
        <v>4519.9134144438322</v>
      </c>
    </row>
    <row r="29" spans="1:8" x14ac:dyDescent="0.3">
      <c r="A29" s="36" t="s">
        <v>13</v>
      </c>
      <c r="B29" s="61"/>
      <c r="C29" s="37">
        <f>SUM(C23:C28)</f>
        <v>32.28</v>
      </c>
      <c r="D29" s="15" t="str">
        <f>D28</f>
        <v>%</v>
      </c>
      <c r="E29" s="35">
        <f>SUM(E23:E28)</f>
        <v>10458.982438584007</v>
      </c>
      <c r="F29" s="38">
        <f t="shared" si="1"/>
        <v>10458.982438584007</v>
      </c>
    </row>
    <row r="30" spans="1:8" x14ac:dyDescent="0.3">
      <c r="A30" s="18"/>
      <c r="B30" s="19"/>
      <c r="C30" s="19"/>
      <c r="D30" s="20"/>
      <c r="E30" s="39">
        <f>(F15+F21)/((100-C29)/100)</f>
        <v>32400.813006765828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32400.813006765828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70" t="s">
        <v>36</v>
      </c>
      <c r="B36" s="71"/>
      <c r="C36" s="70"/>
      <c r="D36" s="70"/>
      <c r="E36" s="70"/>
    </row>
    <row r="37" spans="1:6" x14ac:dyDescent="0.3">
      <c r="A37" s="70" t="s">
        <v>37</v>
      </c>
      <c r="B37" s="71"/>
      <c r="C37" s="70"/>
      <c r="D37" s="70"/>
      <c r="E37" s="70"/>
    </row>
    <row r="38" spans="1:6" x14ac:dyDescent="0.3">
      <c r="A38" s="70" t="s">
        <v>38</v>
      </c>
      <c r="B38" s="71"/>
      <c r="C38" s="70"/>
      <c r="D38" s="70"/>
      <c r="E38" s="70"/>
    </row>
    <row r="39" spans="1:6" x14ac:dyDescent="0.3">
      <c r="A39" s="70" t="s">
        <v>39</v>
      </c>
      <c r="B39" s="71"/>
      <c r="C39" s="70"/>
      <c r="D39" s="70"/>
      <c r="E39" s="70"/>
    </row>
    <row r="40" spans="1:6" x14ac:dyDescent="0.3">
      <c r="A40" s="70" t="s">
        <v>40</v>
      </c>
      <c r="B40" s="71"/>
      <c r="C40" s="70"/>
      <c r="D40" s="70"/>
      <c r="E40" s="70"/>
    </row>
    <row r="42" spans="1:6" x14ac:dyDescent="0.3">
      <c r="A42" s="74" t="s">
        <v>42</v>
      </c>
      <c r="B42" s="71"/>
      <c r="C42" s="70"/>
      <c r="D42" s="70"/>
      <c r="E42" s="70"/>
      <c r="F42" s="70"/>
    </row>
    <row r="43" spans="1:6" x14ac:dyDescent="0.3">
      <c r="A43" s="74" t="s">
        <v>43</v>
      </c>
      <c r="B43" s="71"/>
      <c r="C43" s="70"/>
      <c r="D43" s="70"/>
      <c r="E43" s="70"/>
      <c r="F43" s="70"/>
    </row>
    <row r="44" spans="1:6" x14ac:dyDescent="0.3">
      <c r="A44" s="74" t="s">
        <v>44</v>
      </c>
      <c r="B44" s="71"/>
      <c r="C44" s="70"/>
      <c r="D44" s="70"/>
      <c r="E44" s="70"/>
      <c r="F44" s="70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E34"/>
  <sheetViews>
    <sheetView workbookViewId="0"/>
  </sheetViews>
  <sheetFormatPr defaultRowHeight="14.4" x14ac:dyDescent="0.3"/>
  <cols>
    <col min="1" max="1" width="16.5546875" customWidth="1"/>
    <col min="3" max="4" width="9.109375" style="72"/>
    <col min="5" max="5" width="14.6640625" customWidth="1"/>
  </cols>
  <sheetData>
    <row r="3" spans="5:5" x14ac:dyDescent="0.3">
      <c r="E3" s="42"/>
    </row>
    <row r="7" spans="5:5" x14ac:dyDescent="0.3">
      <c r="E7" s="42"/>
    </row>
    <row r="11" spans="5:5" x14ac:dyDescent="0.3">
      <c r="E11" s="42"/>
    </row>
    <row r="15" spans="5:5" x14ac:dyDescent="0.3">
      <c r="E15" s="42"/>
    </row>
    <row r="19" spans="5:5" x14ac:dyDescent="0.3">
      <c r="E19" s="42"/>
    </row>
    <row r="23" spans="5:5" x14ac:dyDescent="0.3">
      <c r="E23" s="42"/>
    </row>
    <row r="27" spans="5:5" x14ac:dyDescent="0.3">
      <c r="E27" s="42"/>
    </row>
    <row r="31" spans="5:5" x14ac:dyDescent="0.3">
      <c r="E31" s="42"/>
    </row>
    <row r="34" spans="5:5" x14ac:dyDescent="0.3">
      <c r="E34" s="73"/>
    </row>
  </sheetData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2026-03-08T20:05:17Z</dcterms:modified>
</cp:coreProperties>
</file>