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Prefeitura\"/>
    </mc:Choice>
  </mc:AlternateContent>
  <xr:revisionPtr revIDLastSave="0" documentId="8_{57FFF91E-4F29-4765-859A-5EE3167D63A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1" sheetId="1" r:id="rId1"/>
    <sheet name="Plan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1" l="1"/>
  <c r="C17" i="1"/>
  <c r="F18" i="1"/>
  <c r="F20" i="1" l="1"/>
  <c r="F19" i="1" l="1"/>
  <c r="F17" i="1"/>
  <c r="F9" i="1"/>
  <c r="E10" i="1" s="1"/>
  <c r="F10" i="1" l="1"/>
  <c r="F21" i="1"/>
  <c r="C15" i="1"/>
  <c r="D29" i="1"/>
  <c r="C29" i="1"/>
  <c r="E12" i="1" l="1"/>
  <c r="F12" i="1" s="1"/>
  <c r="E11" i="1"/>
  <c r="F11" i="1" s="1"/>
  <c r="E14" i="1" l="1"/>
  <c r="E13" i="1"/>
  <c r="F14" i="1"/>
  <c r="F13" i="1"/>
  <c r="F15" i="1" l="1"/>
  <c r="E30" i="1" s="1"/>
  <c r="E28" i="1" s="1"/>
  <c r="F28" i="1" s="1"/>
  <c r="E23" i="1" l="1"/>
  <c r="F23" i="1" s="1"/>
  <c r="E24" i="1"/>
  <c r="F24" i="1" s="1"/>
  <c r="E25" i="1"/>
  <c r="F25" i="1" s="1"/>
  <c r="E27" i="1"/>
  <c r="F27" i="1" s="1"/>
  <c r="E26" i="1"/>
  <c r="F26" i="1" s="1"/>
  <c r="E29" i="1" l="1"/>
  <c r="F29" i="1" s="1"/>
  <c r="F32" i="1" s="1"/>
</calcChain>
</file>

<file path=xl/sharedStrings.xml><?xml version="1.0" encoding="utf-8"?>
<sst xmlns="http://schemas.openxmlformats.org/spreadsheetml/2006/main" count="66" uniqueCount="48">
  <si>
    <t xml:space="preserve"> </t>
  </si>
  <si>
    <t>Planilha de Custos - Preços Variaveis</t>
  </si>
  <si>
    <t>Discriminação</t>
  </si>
  <si>
    <t>Unidade</t>
  </si>
  <si>
    <t>Vl Unitário</t>
  </si>
  <si>
    <t>Total</t>
  </si>
  <si>
    <t>horas</t>
  </si>
  <si>
    <t>Outras Despesas Administrativas</t>
  </si>
  <si>
    <t>%</t>
  </si>
  <si>
    <t>Pis/Cofins</t>
  </si>
  <si>
    <t>ISSQN</t>
  </si>
  <si>
    <t>Contrib.Social s/lucro</t>
  </si>
  <si>
    <t>Lucro Estipulado</t>
  </si>
  <si>
    <t>TOTAL VARIAVEIS</t>
  </si>
  <si>
    <t>Quantidade</t>
  </si>
  <si>
    <t>Férias 1/3 abono</t>
  </si>
  <si>
    <t>meses</t>
  </si>
  <si>
    <t>13o.salário</t>
  </si>
  <si>
    <t>TOTAL DESPESAS OPERACIONAIS</t>
  </si>
  <si>
    <t xml:space="preserve">TOTAL GERAL </t>
  </si>
  <si>
    <t>Salarios mensal</t>
  </si>
  <si>
    <t>Uniformes</t>
  </si>
  <si>
    <t>Equipamentos e utensilios</t>
  </si>
  <si>
    <t>lanches e refeiçoes</t>
  </si>
  <si>
    <t>diarias</t>
  </si>
  <si>
    <t>Arbitro</t>
  </si>
  <si>
    <t>jogos</t>
  </si>
  <si>
    <t>* Número de profissionais necessários para a realização de cada partida com duração na média de 2 horas cada</t>
  </si>
  <si>
    <t>TOTAL SALARIO COM ARBITRAGEM</t>
  </si>
  <si>
    <t>unid</t>
  </si>
  <si>
    <t>km/dia</t>
  </si>
  <si>
    <t xml:space="preserve">ANEXO </t>
  </si>
  <si>
    <t>Prof.</t>
  </si>
  <si>
    <t>eços Variáveis</t>
  </si>
  <si>
    <t>FGTS</t>
  </si>
  <si>
    <t>INSS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</si>
  <si>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</si>
  <si>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</si>
  <si>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 xml:space="preserve">e econômica. Somente os campos de cor diferente do padrão poderá ser alterado. Exemplo: empresas </t>
  </si>
  <si>
    <t xml:space="preserve">inscritas no Simples Nacional deverão "zerar" os campos INSS, Pis/Cofins, ISSQN, Cont.Social e </t>
  </si>
  <si>
    <r>
      <t>apor o percentual da sua empresa no Simples no Campo "</t>
    </r>
    <r>
      <rPr>
        <i/>
        <sz val="8"/>
        <color theme="1"/>
        <rFont val="Calibri"/>
        <family val="2"/>
        <scheme val="minor"/>
      </rPr>
      <t>Imposto de Renda/Simples</t>
    </r>
    <r>
      <rPr>
        <sz val="8"/>
        <color theme="1"/>
        <rFont val="Calibri"/>
        <family val="2"/>
        <scheme val="minor"/>
      </rPr>
      <t>."</t>
    </r>
  </si>
  <si>
    <t>Imposto de Renda/Simples</t>
  </si>
  <si>
    <t xml:space="preserve">"O percentual de "Outras Despesas Administrativas" poderá ser utilizado para contemplar outros </t>
  </si>
  <si>
    <t>Encargos, Gratificações, Adicionais, Auxilios e Despesas Diversas que no momento da confecção da</t>
  </si>
  <si>
    <t>planilha não temos os dados para integrar a mesma separadamente."</t>
  </si>
  <si>
    <t>Jogos de Futsal Master</t>
  </si>
  <si>
    <t xml:space="preserve">deslocamento </t>
  </si>
  <si>
    <t>Serviço de Arbitragem em Eventos Esportivos Municipais em 2026 (Futsal Master)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</si>
</sst>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 val="singleAccounting"/>
      <sz val="10"/>
      <name val="Arial"/>
      <family val="2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2" borderId="4" xfId="0" applyFont="1" applyFill="1" applyBorder="1"/>
    <xf numFmtId="0" fontId="4" fillId="2" borderId="0" xfId="0" applyFont="1" applyFill="1" applyAlignment="1">
      <alignment horizontal="center"/>
    </xf>
    <xf numFmtId="0" fontId="0" fillId="2" borderId="0" xfId="0" applyFill="1"/>
    <xf numFmtId="0" fontId="0" fillId="2" borderId="5" xfId="0" applyFill="1" applyBorder="1"/>
    <xf numFmtId="0" fontId="3" fillId="3" borderId="6" xfId="0" applyFont="1" applyFill="1" applyBorder="1"/>
    <xf numFmtId="0" fontId="0" fillId="3" borderId="7" xfId="0" applyFill="1" applyBorder="1"/>
    <xf numFmtId="165" fontId="5" fillId="3" borderId="8" xfId="2" applyNumberFormat="1" applyFont="1" applyFill="1" applyBorder="1"/>
    <xf numFmtId="0" fontId="0" fillId="3" borderId="4" xfId="0" applyFill="1" applyBorder="1"/>
    <xf numFmtId="0" fontId="0" fillId="3" borderId="0" xfId="0" applyFill="1" applyAlignment="1">
      <alignment horizontal="center"/>
    </xf>
    <xf numFmtId="165" fontId="5" fillId="3" borderId="0" xfId="2" applyNumberFormat="1" applyFont="1" applyFill="1" applyBorder="1"/>
    <xf numFmtId="165" fontId="5" fillId="3" borderId="5" xfId="2" applyNumberFormat="1" applyFont="1" applyFill="1" applyBorder="1"/>
    <xf numFmtId="0" fontId="0" fillId="3" borderId="9" xfId="0" applyFill="1" applyBorder="1"/>
    <xf numFmtId="0" fontId="0" fillId="3" borderId="10" xfId="0" applyFill="1" applyBorder="1" applyAlignment="1">
      <alignment horizontal="center"/>
    </xf>
    <xf numFmtId="0" fontId="0" fillId="3" borderId="10" xfId="0" applyFill="1" applyBorder="1"/>
    <xf numFmtId="165" fontId="5" fillId="3" borderId="11" xfId="2" applyNumberFormat="1" applyFont="1" applyFill="1" applyBorder="1"/>
    <xf numFmtId="0" fontId="3" fillId="3" borderId="4" xfId="0" applyFont="1" applyFill="1" applyBorder="1"/>
    <xf numFmtId="0" fontId="3" fillId="3" borderId="0" xfId="0" applyFont="1" applyFill="1"/>
    <xf numFmtId="165" fontId="3" fillId="3" borderId="0" xfId="2" applyNumberFormat="1" applyFont="1" applyFill="1" applyBorder="1"/>
    <xf numFmtId="0" fontId="3" fillId="3" borderId="0" xfId="0" applyFont="1" applyFill="1" applyAlignment="1">
      <alignment horizontal="center"/>
    </xf>
    <xf numFmtId="165" fontId="6" fillId="3" borderId="5" xfId="2" applyNumberFormat="1" applyFont="1" applyFill="1" applyBorder="1"/>
    <xf numFmtId="0" fontId="4" fillId="3" borderId="9" xfId="0" applyFont="1" applyFill="1" applyBorder="1"/>
    <xf numFmtId="165" fontId="4" fillId="3" borderId="11" xfId="2" applyNumberFormat="1" applyFont="1" applyFill="1" applyBorder="1"/>
    <xf numFmtId="0" fontId="4" fillId="0" borderId="4" xfId="0" applyFont="1" applyBorder="1"/>
    <xf numFmtId="165" fontId="4" fillId="0" borderId="5" xfId="2" applyNumberFormat="1" applyFont="1" applyBorder="1"/>
    <xf numFmtId="0" fontId="0" fillId="3" borderId="0" xfId="0" applyFill="1"/>
    <xf numFmtId="165" fontId="3" fillId="3" borderId="5" xfId="2" applyNumberFormat="1" applyFont="1" applyFill="1" applyBorder="1"/>
    <xf numFmtId="0" fontId="0" fillId="3" borderId="7" xfId="0" applyFill="1" applyBorder="1" applyAlignment="1">
      <alignment horizontal="center"/>
    </xf>
    <xf numFmtId="43" fontId="0" fillId="3" borderId="7" xfId="0" applyNumberFormat="1" applyFill="1" applyBorder="1"/>
    <xf numFmtId="43" fontId="0" fillId="3" borderId="0" xfId="0" applyNumberFormat="1" applyFill="1"/>
    <xf numFmtId="0" fontId="4" fillId="3" borderId="4" xfId="0" applyFont="1" applyFill="1" applyBorder="1"/>
    <xf numFmtId="164" fontId="5" fillId="3" borderId="0" xfId="1" applyNumberFormat="1" applyFont="1" applyFill="1" applyBorder="1" applyAlignment="1">
      <alignment horizontal="left"/>
    </xf>
    <xf numFmtId="165" fontId="4" fillId="3" borderId="5" xfId="2" applyNumberFormat="1" applyFont="1" applyFill="1" applyBorder="1"/>
    <xf numFmtId="43" fontId="0" fillId="3" borderId="10" xfId="0" applyNumberFormat="1" applyFill="1" applyBorder="1"/>
    <xf numFmtId="0" fontId="0" fillId="3" borderId="11" xfId="0" applyFill="1" applyBorder="1"/>
    <xf numFmtId="0" fontId="0" fillId="0" borderId="4" xfId="0" applyBorder="1"/>
    <xf numFmtId="43" fontId="0" fillId="0" borderId="0" xfId="0" applyNumberFormat="1"/>
    <xf numFmtId="0" fontId="0" fillId="0" borderId="5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7" fillId="3" borderId="0" xfId="0" applyFont="1" applyFill="1"/>
    <xf numFmtId="44" fontId="0" fillId="3" borderId="0" xfId="2" applyFont="1" applyFill="1" applyBorder="1"/>
    <xf numFmtId="0" fontId="8" fillId="0" borderId="0" xfId="0" applyFont="1"/>
    <xf numFmtId="0" fontId="9" fillId="0" borderId="0" xfId="0" applyFont="1"/>
    <xf numFmtId="165" fontId="4" fillId="3" borderId="10" xfId="2" applyNumberFormat="1" applyFont="1" applyFill="1" applyBorder="1"/>
    <xf numFmtId="0" fontId="3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44" fontId="0" fillId="4" borderId="10" xfId="2" applyFont="1" applyFill="1" applyBorder="1" applyProtection="1">
      <protection locked="0"/>
    </xf>
    <xf numFmtId="0" fontId="0" fillId="4" borderId="0" xfId="0" applyFill="1" applyAlignment="1" applyProtection="1">
      <alignment horizontal="center"/>
      <protection locked="0"/>
    </xf>
    <xf numFmtId="166" fontId="0" fillId="4" borderId="0" xfId="0" applyNumberFormat="1" applyFill="1" applyProtection="1">
      <protection locked="0"/>
    </xf>
    <xf numFmtId="165" fontId="5" fillId="4" borderId="7" xfId="2" applyNumberFormat="1" applyFont="1" applyFill="1" applyBorder="1" applyProtection="1">
      <protection locked="0"/>
    </xf>
    <xf numFmtId="165" fontId="5" fillId="4" borderId="0" xfId="2" applyNumberFormat="1" applyFont="1" applyFill="1" applyBorder="1" applyProtection="1">
      <protection locked="0"/>
    </xf>
    <xf numFmtId="2" fontId="0" fillId="4" borderId="7" xfId="0" applyNumberFormat="1" applyFill="1" applyBorder="1" applyAlignment="1" applyProtection="1">
      <alignment horizontal="center"/>
      <protection locked="0"/>
    </xf>
    <xf numFmtId="2" fontId="0" fillId="4" borderId="0" xfId="0" applyNumberFormat="1" applyFill="1" applyAlignment="1" applyProtection="1">
      <alignment horizontal="center"/>
      <protection locked="0"/>
    </xf>
    <xf numFmtId="0" fontId="10" fillId="0" borderId="0" xfId="0" applyFont="1"/>
    <xf numFmtId="0" fontId="10" fillId="0" borderId="0" xfId="0" applyFont="1" applyAlignment="1">
      <alignment horizontal="center"/>
    </xf>
    <xf numFmtId="0" fontId="12" fillId="0" borderId="0" xfId="0" applyFont="1"/>
    <xf numFmtId="43" fontId="0" fillId="0" borderId="0" xfId="1" applyFont="1"/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4"/>
  <sheetViews>
    <sheetView tabSelected="1" workbookViewId="0">
      <selection activeCell="C29" sqref="C29"/>
    </sheetView>
  </sheetViews>
  <sheetFormatPr defaultRowHeight="14.4" x14ac:dyDescent="0.3"/>
  <cols>
    <col min="1" max="1" width="29.109375" customWidth="1"/>
    <col min="2" max="2" width="5" style="1" customWidth="1"/>
    <col min="3" max="3" width="10.33203125" style="1" customWidth="1"/>
    <col min="4" max="4" width="9.6640625" customWidth="1"/>
    <col min="5" max="5" width="14.88671875" customWidth="1"/>
    <col min="6" max="6" width="19" customWidth="1"/>
    <col min="9" max="9" width="10.5546875" bestFit="1" customWidth="1"/>
    <col min="10" max="10" width="11.5546875" bestFit="1" customWidth="1"/>
    <col min="258" max="258" width="29.109375" customWidth="1"/>
    <col min="259" max="259" width="10.33203125" customWidth="1"/>
    <col min="260" max="260" width="7.88671875" customWidth="1"/>
    <col min="261" max="261" width="14.88671875" customWidth="1"/>
    <col min="262" max="262" width="19" customWidth="1"/>
    <col min="514" max="514" width="29.109375" customWidth="1"/>
    <col min="515" max="515" width="10.33203125" customWidth="1"/>
    <col min="516" max="516" width="7.88671875" customWidth="1"/>
    <col min="517" max="517" width="14.88671875" customWidth="1"/>
    <col min="518" max="518" width="19" customWidth="1"/>
    <col min="770" max="770" width="29.109375" customWidth="1"/>
    <col min="771" max="771" width="10.33203125" customWidth="1"/>
    <col min="772" max="772" width="7.88671875" customWidth="1"/>
    <col min="773" max="773" width="14.88671875" customWidth="1"/>
    <col min="774" max="774" width="19" customWidth="1"/>
    <col min="1026" max="1026" width="29.109375" customWidth="1"/>
    <col min="1027" max="1027" width="10.33203125" customWidth="1"/>
    <col min="1028" max="1028" width="7.88671875" customWidth="1"/>
    <col min="1029" max="1029" width="14.88671875" customWidth="1"/>
    <col min="1030" max="1030" width="19" customWidth="1"/>
    <col min="1282" max="1282" width="29.109375" customWidth="1"/>
    <col min="1283" max="1283" width="10.33203125" customWidth="1"/>
    <col min="1284" max="1284" width="7.88671875" customWidth="1"/>
    <col min="1285" max="1285" width="14.88671875" customWidth="1"/>
    <col min="1286" max="1286" width="19" customWidth="1"/>
    <col min="1538" max="1538" width="29.109375" customWidth="1"/>
    <col min="1539" max="1539" width="10.33203125" customWidth="1"/>
    <col min="1540" max="1540" width="7.88671875" customWidth="1"/>
    <col min="1541" max="1541" width="14.88671875" customWidth="1"/>
    <col min="1542" max="1542" width="19" customWidth="1"/>
    <col min="1794" max="1794" width="29.109375" customWidth="1"/>
    <col min="1795" max="1795" width="10.33203125" customWidth="1"/>
    <col min="1796" max="1796" width="7.88671875" customWidth="1"/>
    <col min="1797" max="1797" width="14.88671875" customWidth="1"/>
    <col min="1798" max="1798" width="19" customWidth="1"/>
    <col min="2050" max="2050" width="29.109375" customWidth="1"/>
    <col min="2051" max="2051" width="10.33203125" customWidth="1"/>
    <col min="2052" max="2052" width="7.88671875" customWidth="1"/>
    <col min="2053" max="2053" width="14.88671875" customWidth="1"/>
    <col min="2054" max="2054" width="19" customWidth="1"/>
    <col min="2306" max="2306" width="29.109375" customWidth="1"/>
    <col min="2307" max="2307" width="10.33203125" customWidth="1"/>
    <col min="2308" max="2308" width="7.88671875" customWidth="1"/>
    <col min="2309" max="2309" width="14.88671875" customWidth="1"/>
    <col min="2310" max="2310" width="19" customWidth="1"/>
    <col min="2562" max="2562" width="29.109375" customWidth="1"/>
    <col min="2563" max="2563" width="10.33203125" customWidth="1"/>
    <col min="2564" max="2564" width="7.88671875" customWidth="1"/>
    <col min="2565" max="2565" width="14.88671875" customWidth="1"/>
    <col min="2566" max="2566" width="19" customWidth="1"/>
    <col min="2818" max="2818" width="29.109375" customWidth="1"/>
    <col min="2819" max="2819" width="10.33203125" customWidth="1"/>
    <col min="2820" max="2820" width="7.88671875" customWidth="1"/>
    <col min="2821" max="2821" width="14.88671875" customWidth="1"/>
    <col min="2822" max="2822" width="19" customWidth="1"/>
    <col min="3074" max="3074" width="29.109375" customWidth="1"/>
    <col min="3075" max="3075" width="10.33203125" customWidth="1"/>
    <col min="3076" max="3076" width="7.88671875" customWidth="1"/>
    <col min="3077" max="3077" width="14.88671875" customWidth="1"/>
    <col min="3078" max="3078" width="19" customWidth="1"/>
    <col min="3330" max="3330" width="29.109375" customWidth="1"/>
    <col min="3331" max="3331" width="10.33203125" customWidth="1"/>
    <col min="3332" max="3332" width="7.88671875" customWidth="1"/>
    <col min="3333" max="3333" width="14.88671875" customWidth="1"/>
    <col min="3334" max="3334" width="19" customWidth="1"/>
    <col min="3586" max="3586" width="29.109375" customWidth="1"/>
    <col min="3587" max="3587" width="10.33203125" customWidth="1"/>
    <col min="3588" max="3588" width="7.88671875" customWidth="1"/>
    <col min="3589" max="3589" width="14.88671875" customWidth="1"/>
    <col min="3590" max="3590" width="19" customWidth="1"/>
    <col min="3842" max="3842" width="29.109375" customWidth="1"/>
    <col min="3843" max="3843" width="10.33203125" customWidth="1"/>
    <col min="3844" max="3844" width="7.88671875" customWidth="1"/>
    <col min="3845" max="3845" width="14.88671875" customWidth="1"/>
    <col min="3846" max="3846" width="19" customWidth="1"/>
    <col min="4098" max="4098" width="29.109375" customWidth="1"/>
    <col min="4099" max="4099" width="10.33203125" customWidth="1"/>
    <col min="4100" max="4100" width="7.88671875" customWidth="1"/>
    <col min="4101" max="4101" width="14.88671875" customWidth="1"/>
    <col min="4102" max="4102" width="19" customWidth="1"/>
    <col min="4354" max="4354" width="29.109375" customWidth="1"/>
    <col min="4355" max="4355" width="10.33203125" customWidth="1"/>
    <col min="4356" max="4356" width="7.88671875" customWidth="1"/>
    <col min="4357" max="4357" width="14.88671875" customWidth="1"/>
    <col min="4358" max="4358" width="19" customWidth="1"/>
    <col min="4610" max="4610" width="29.109375" customWidth="1"/>
    <col min="4611" max="4611" width="10.33203125" customWidth="1"/>
    <col min="4612" max="4612" width="7.88671875" customWidth="1"/>
    <col min="4613" max="4613" width="14.88671875" customWidth="1"/>
    <col min="4614" max="4614" width="19" customWidth="1"/>
    <col min="4866" max="4866" width="29.109375" customWidth="1"/>
    <col min="4867" max="4867" width="10.33203125" customWidth="1"/>
    <col min="4868" max="4868" width="7.88671875" customWidth="1"/>
    <col min="4869" max="4869" width="14.88671875" customWidth="1"/>
    <col min="4870" max="4870" width="19" customWidth="1"/>
    <col min="5122" max="5122" width="29.109375" customWidth="1"/>
    <col min="5123" max="5123" width="10.33203125" customWidth="1"/>
    <col min="5124" max="5124" width="7.88671875" customWidth="1"/>
    <col min="5125" max="5125" width="14.88671875" customWidth="1"/>
    <col min="5126" max="5126" width="19" customWidth="1"/>
    <col min="5378" max="5378" width="29.109375" customWidth="1"/>
    <col min="5379" max="5379" width="10.33203125" customWidth="1"/>
    <col min="5380" max="5380" width="7.88671875" customWidth="1"/>
    <col min="5381" max="5381" width="14.88671875" customWidth="1"/>
    <col min="5382" max="5382" width="19" customWidth="1"/>
    <col min="5634" max="5634" width="29.109375" customWidth="1"/>
    <col min="5635" max="5635" width="10.33203125" customWidth="1"/>
    <col min="5636" max="5636" width="7.88671875" customWidth="1"/>
    <col min="5637" max="5637" width="14.88671875" customWidth="1"/>
    <col min="5638" max="5638" width="19" customWidth="1"/>
    <col min="5890" max="5890" width="29.109375" customWidth="1"/>
    <col min="5891" max="5891" width="10.33203125" customWidth="1"/>
    <col min="5892" max="5892" width="7.88671875" customWidth="1"/>
    <col min="5893" max="5893" width="14.88671875" customWidth="1"/>
    <col min="5894" max="5894" width="19" customWidth="1"/>
    <col min="6146" max="6146" width="29.109375" customWidth="1"/>
    <col min="6147" max="6147" width="10.33203125" customWidth="1"/>
    <col min="6148" max="6148" width="7.88671875" customWidth="1"/>
    <col min="6149" max="6149" width="14.88671875" customWidth="1"/>
    <col min="6150" max="6150" width="19" customWidth="1"/>
    <col min="6402" max="6402" width="29.109375" customWidth="1"/>
    <col min="6403" max="6403" width="10.33203125" customWidth="1"/>
    <col min="6404" max="6404" width="7.88671875" customWidth="1"/>
    <col min="6405" max="6405" width="14.88671875" customWidth="1"/>
    <col min="6406" max="6406" width="19" customWidth="1"/>
    <col min="6658" max="6658" width="29.109375" customWidth="1"/>
    <col min="6659" max="6659" width="10.33203125" customWidth="1"/>
    <col min="6660" max="6660" width="7.88671875" customWidth="1"/>
    <col min="6661" max="6661" width="14.88671875" customWidth="1"/>
    <col min="6662" max="6662" width="19" customWidth="1"/>
    <col min="6914" max="6914" width="29.109375" customWidth="1"/>
    <col min="6915" max="6915" width="10.33203125" customWidth="1"/>
    <col min="6916" max="6916" width="7.88671875" customWidth="1"/>
    <col min="6917" max="6917" width="14.88671875" customWidth="1"/>
    <col min="6918" max="6918" width="19" customWidth="1"/>
    <col min="7170" max="7170" width="29.109375" customWidth="1"/>
    <col min="7171" max="7171" width="10.33203125" customWidth="1"/>
    <col min="7172" max="7172" width="7.88671875" customWidth="1"/>
    <col min="7173" max="7173" width="14.88671875" customWidth="1"/>
    <col min="7174" max="7174" width="19" customWidth="1"/>
    <col min="7426" max="7426" width="29.109375" customWidth="1"/>
    <col min="7427" max="7427" width="10.33203125" customWidth="1"/>
    <col min="7428" max="7428" width="7.88671875" customWidth="1"/>
    <col min="7429" max="7429" width="14.88671875" customWidth="1"/>
    <col min="7430" max="7430" width="19" customWidth="1"/>
    <col min="7682" max="7682" width="29.109375" customWidth="1"/>
    <col min="7683" max="7683" width="10.33203125" customWidth="1"/>
    <col min="7684" max="7684" width="7.88671875" customWidth="1"/>
    <col min="7685" max="7685" width="14.88671875" customWidth="1"/>
    <col min="7686" max="7686" width="19" customWidth="1"/>
    <col min="7938" max="7938" width="29.109375" customWidth="1"/>
    <col min="7939" max="7939" width="10.33203125" customWidth="1"/>
    <col min="7940" max="7940" width="7.88671875" customWidth="1"/>
    <col min="7941" max="7941" width="14.88671875" customWidth="1"/>
    <col min="7942" max="7942" width="19" customWidth="1"/>
    <col min="8194" max="8194" width="29.109375" customWidth="1"/>
    <col min="8195" max="8195" width="10.33203125" customWidth="1"/>
    <col min="8196" max="8196" width="7.88671875" customWidth="1"/>
    <col min="8197" max="8197" width="14.88671875" customWidth="1"/>
    <col min="8198" max="8198" width="19" customWidth="1"/>
    <col min="8450" max="8450" width="29.109375" customWidth="1"/>
    <col min="8451" max="8451" width="10.33203125" customWidth="1"/>
    <col min="8452" max="8452" width="7.88671875" customWidth="1"/>
    <col min="8453" max="8453" width="14.88671875" customWidth="1"/>
    <col min="8454" max="8454" width="19" customWidth="1"/>
    <col min="8706" max="8706" width="29.109375" customWidth="1"/>
    <col min="8707" max="8707" width="10.33203125" customWidth="1"/>
    <col min="8708" max="8708" width="7.88671875" customWidth="1"/>
    <col min="8709" max="8709" width="14.88671875" customWidth="1"/>
    <col min="8710" max="8710" width="19" customWidth="1"/>
    <col min="8962" max="8962" width="29.109375" customWidth="1"/>
    <col min="8963" max="8963" width="10.33203125" customWidth="1"/>
    <col min="8964" max="8964" width="7.88671875" customWidth="1"/>
    <col min="8965" max="8965" width="14.88671875" customWidth="1"/>
    <col min="8966" max="8966" width="19" customWidth="1"/>
    <col min="9218" max="9218" width="29.109375" customWidth="1"/>
    <col min="9219" max="9219" width="10.33203125" customWidth="1"/>
    <col min="9220" max="9220" width="7.88671875" customWidth="1"/>
    <col min="9221" max="9221" width="14.88671875" customWidth="1"/>
    <col min="9222" max="9222" width="19" customWidth="1"/>
    <col min="9474" max="9474" width="29.109375" customWidth="1"/>
    <col min="9475" max="9475" width="10.33203125" customWidth="1"/>
    <col min="9476" max="9476" width="7.88671875" customWidth="1"/>
    <col min="9477" max="9477" width="14.88671875" customWidth="1"/>
    <col min="9478" max="9478" width="19" customWidth="1"/>
    <col min="9730" max="9730" width="29.109375" customWidth="1"/>
    <col min="9731" max="9731" width="10.33203125" customWidth="1"/>
    <col min="9732" max="9732" width="7.88671875" customWidth="1"/>
    <col min="9733" max="9733" width="14.88671875" customWidth="1"/>
    <col min="9734" max="9734" width="19" customWidth="1"/>
    <col min="9986" max="9986" width="29.109375" customWidth="1"/>
    <col min="9987" max="9987" width="10.33203125" customWidth="1"/>
    <col min="9988" max="9988" width="7.88671875" customWidth="1"/>
    <col min="9989" max="9989" width="14.88671875" customWidth="1"/>
    <col min="9990" max="9990" width="19" customWidth="1"/>
    <col min="10242" max="10242" width="29.109375" customWidth="1"/>
    <col min="10243" max="10243" width="10.33203125" customWidth="1"/>
    <col min="10244" max="10244" width="7.88671875" customWidth="1"/>
    <col min="10245" max="10245" width="14.88671875" customWidth="1"/>
    <col min="10246" max="10246" width="19" customWidth="1"/>
    <col min="10498" max="10498" width="29.109375" customWidth="1"/>
    <col min="10499" max="10499" width="10.33203125" customWidth="1"/>
    <col min="10500" max="10500" width="7.88671875" customWidth="1"/>
    <col min="10501" max="10501" width="14.88671875" customWidth="1"/>
    <col min="10502" max="10502" width="19" customWidth="1"/>
    <col min="10754" max="10754" width="29.109375" customWidth="1"/>
    <col min="10755" max="10755" width="10.33203125" customWidth="1"/>
    <col min="10756" max="10756" width="7.88671875" customWidth="1"/>
    <col min="10757" max="10757" width="14.88671875" customWidth="1"/>
    <col min="10758" max="10758" width="19" customWidth="1"/>
    <col min="11010" max="11010" width="29.109375" customWidth="1"/>
    <col min="11011" max="11011" width="10.33203125" customWidth="1"/>
    <col min="11012" max="11012" width="7.88671875" customWidth="1"/>
    <col min="11013" max="11013" width="14.88671875" customWidth="1"/>
    <col min="11014" max="11014" width="19" customWidth="1"/>
    <col min="11266" max="11266" width="29.109375" customWidth="1"/>
    <col min="11267" max="11267" width="10.33203125" customWidth="1"/>
    <col min="11268" max="11268" width="7.88671875" customWidth="1"/>
    <col min="11269" max="11269" width="14.88671875" customWidth="1"/>
    <col min="11270" max="11270" width="19" customWidth="1"/>
    <col min="11522" max="11522" width="29.109375" customWidth="1"/>
    <col min="11523" max="11523" width="10.33203125" customWidth="1"/>
    <col min="11524" max="11524" width="7.88671875" customWidth="1"/>
    <col min="11525" max="11525" width="14.88671875" customWidth="1"/>
    <col min="11526" max="11526" width="19" customWidth="1"/>
    <col min="11778" max="11778" width="29.109375" customWidth="1"/>
    <col min="11779" max="11779" width="10.33203125" customWidth="1"/>
    <col min="11780" max="11780" width="7.88671875" customWidth="1"/>
    <col min="11781" max="11781" width="14.88671875" customWidth="1"/>
    <col min="11782" max="11782" width="19" customWidth="1"/>
    <col min="12034" max="12034" width="29.109375" customWidth="1"/>
    <col min="12035" max="12035" width="10.33203125" customWidth="1"/>
    <col min="12036" max="12036" width="7.88671875" customWidth="1"/>
    <col min="12037" max="12037" width="14.88671875" customWidth="1"/>
    <col min="12038" max="12038" width="19" customWidth="1"/>
    <col min="12290" max="12290" width="29.109375" customWidth="1"/>
    <col min="12291" max="12291" width="10.33203125" customWidth="1"/>
    <col min="12292" max="12292" width="7.88671875" customWidth="1"/>
    <col min="12293" max="12293" width="14.88671875" customWidth="1"/>
    <col min="12294" max="12294" width="19" customWidth="1"/>
    <col min="12546" max="12546" width="29.109375" customWidth="1"/>
    <col min="12547" max="12547" width="10.33203125" customWidth="1"/>
    <col min="12548" max="12548" width="7.88671875" customWidth="1"/>
    <col min="12549" max="12549" width="14.88671875" customWidth="1"/>
    <col min="12550" max="12550" width="19" customWidth="1"/>
    <col min="12802" max="12802" width="29.109375" customWidth="1"/>
    <col min="12803" max="12803" width="10.33203125" customWidth="1"/>
    <col min="12804" max="12804" width="7.88671875" customWidth="1"/>
    <col min="12805" max="12805" width="14.88671875" customWidth="1"/>
    <col min="12806" max="12806" width="19" customWidth="1"/>
    <col min="13058" max="13058" width="29.109375" customWidth="1"/>
    <col min="13059" max="13059" width="10.33203125" customWidth="1"/>
    <col min="13060" max="13060" width="7.88671875" customWidth="1"/>
    <col min="13061" max="13061" width="14.88671875" customWidth="1"/>
    <col min="13062" max="13062" width="19" customWidth="1"/>
    <col min="13314" max="13314" width="29.109375" customWidth="1"/>
    <col min="13315" max="13315" width="10.33203125" customWidth="1"/>
    <col min="13316" max="13316" width="7.88671875" customWidth="1"/>
    <col min="13317" max="13317" width="14.88671875" customWidth="1"/>
    <col min="13318" max="13318" width="19" customWidth="1"/>
    <col min="13570" max="13570" width="29.109375" customWidth="1"/>
    <col min="13571" max="13571" width="10.33203125" customWidth="1"/>
    <col min="13572" max="13572" width="7.88671875" customWidth="1"/>
    <col min="13573" max="13573" width="14.88671875" customWidth="1"/>
    <col min="13574" max="13574" width="19" customWidth="1"/>
    <col min="13826" max="13826" width="29.109375" customWidth="1"/>
    <col min="13827" max="13827" width="10.33203125" customWidth="1"/>
    <col min="13828" max="13828" width="7.88671875" customWidth="1"/>
    <col min="13829" max="13829" width="14.88671875" customWidth="1"/>
    <col min="13830" max="13830" width="19" customWidth="1"/>
    <col min="14082" max="14082" width="29.109375" customWidth="1"/>
    <col min="14083" max="14083" width="10.33203125" customWidth="1"/>
    <col min="14084" max="14084" width="7.88671875" customWidth="1"/>
    <col min="14085" max="14085" width="14.88671875" customWidth="1"/>
    <col min="14086" max="14086" width="19" customWidth="1"/>
    <col min="14338" max="14338" width="29.109375" customWidth="1"/>
    <col min="14339" max="14339" width="10.33203125" customWidth="1"/>
    <col min="14340" max="14340" width="7.88671875" customWidth="1"/>
    <col min="14341" max="14341" width="14.88671875" customWidth="1"/>
    <col min="14342" max="14342" width="19" customWidth="1"/>
    <col min="14594" max="14594" width="29.109375" customWidth="1"/>
    <col min="14595" max="14595" width="10.33203125" customWidth="1"/>
    <col min="14596" max="14596" width="7.88671875" customWidth="1"/>
    <col min="14597" max="14597" width="14.88671875" customWidth="1"/>
    <col min="14598" max="14598" width="19" customWidth="1"/>
    <col min="14850" max="14850" width="29.109375" customWidth="1"/>
    <col min="14851" max="14851" width="10.33203125" customWidth="1"/>
    <col min="14852" max="14852" width="7.88671875" customWidth="1"/>
    <col min="14853" max="14853" width="14.88671875" customWidth="1"/>
    <col min="14854" max="14854" width="19" customWidth="1"/>
    <col min="15106" max="15106" width="29.109375" customWidth="1"/>
    <col min="15107" max="15107" width="10.33203125" customWidth="1"/>
    <col min="15108" max="15108" width="7.88671875" customWidth="1"/>
    <col min="15109" max="15109" width="14.88671875" customWidth="1"/>
    <col min="15110" max="15110" width="19" customWidth="1"/>
    <col min="15362" max="15362" width="29.109375" customWidth="1"/>
    <col min="15363" max="15363" width="10.33203125" customWidth="1"/>
    <col min="15364" max="15364" width="7.88671875" customWidth="1"/>
    <col min="15365" max="15365" width="14.88671875" customWidth="1"/>
    <col min="15366" max="15366" width="19" customWidth="1"/>
    <col min="15618" max="15618" width="29.109375" customWidth="1"/>
    <col min="15619" max="15619" width="10.33203125" customWidth="1"/>
    <col min="15620" max="15620" width="7.88671875" customWidth="1"/>
    <col min="15621" max="15621" width="14.88671875" customWidth="1"/>
    <col min="15622" max="15622" width="19" customWidth="1"/>
    <col min="15874" max="15874" width="29.109375" customWidth="1"/>
    <col min="15875" max="15875" width="10.33203125" customWidth="1"/>
    <col min="15876" max="15876" width="7.88671875" customWidth="1"/>
    <col min="15877" max="15877" width="14.88671875" customWidth="1"/>
    <col min="15878" max="15878" width="19" customWidth="1"/>
    <col min="16130" max="16130" width="29.109375" customWidth="1"/>
    <col min="16131" max="16131" width="10.33203125" customWidth="1"/>
    <col min="16132" max="16132" width="7.88671875" customWidth="1"/>
    <col min="16133" max="16133" width="14.88671875" customWidth="1"/>
    <col min="16134" max="16134" width="19" customWidth="1"/>
  </cols>
  <sheetData>
    <row r="1" spans="1:10" ht="15.6" x14ac:dyDescent="0.3">
      <c r="C1" s="2" t="s">
        <v>31</v>
      </c>
      <c r="F1" s="3" t="s">
        <v>0</v>
      </c>
    </row>
    <row r="2" spans="1:10" ht="15.6" x14ac:dyDescent="0.3">
      <c r="C2" s="2"/>
      <c r="F2" s="3"/>
    </row>
    <row r="3" spans="1:10" x14ac:dyDescent="0.3">
      <c r="C3" t="s">
        <v>1</v>
      </c>
      <c r="E3" t="s">
        <v>33</v>
      </c>
    </row>
    <row r="4" spans="1:10" x14ac:dyDescent="0.3">
      <c r="A4" s="3" t="s">
        <v>47</v>
      </c>
      <c r="B4" s="55"/>
    </row>
    <row r="5" spans="1:10" x14ac:dyDescent="0.3">
      <c r="A5" s="51" t="s">
        <v>27</v>
      </c>
      <c r="B5" s="56"/>
    </row>
    <row r="6" spans="1:10" ht="15" thickBot="1" x14ac:dyDescent="0.35">
      <c r="A6" s="50" t="s">
        <v>0</v>
      </c>
      <c r="B6" s="57"/>
    </row>
    <row r="7" spans="1:10" x14ac:dyDescent="0.3">
      <c r="A7" s="4" t="s">
        <v>2</v>
      </c>
      <c r="B7" s="5"/>
      <c r="C7" s="5" t="s">
        <v>14</v>
      </c>
      <c r="D7" s="5" t="s">
        <v>3</v>
      </c>
      <c r="E7" s="5" t="s">
        <v>4</v>
      </c>
      <c r="F7" s="6" t="s">
        <v>5</v>
      </c>
    </row>
    <row r="8" spans="1:10" x14ac:dyDescent="0.3">
      <c r="A8" s="7" t="s">
        <v>25</v>
      </c>
      <c r="B8" s="8"/>
      <c r="C8" s="8" t="s">
        <v>0</v>
      </c>
      <c r="D8" s="9" t="s">
        <v>0</v>
      </c>
      <c r="E8" s="9"/>
      <c r="F8" s="10"/>
    </row>
    <row r="9" spans="1:10" x14ac:dyDescent="0.3">
      <c r="A9" s="18" t="s">
        <v>20</v>
      </c>
      <c r="B9" s="19" t="s">
        <v>32</v>
      </c>
      <c r="C9" s="19">
        <v>176</v>
      </c>
      <c r="D9" s="20" t="s">
        <v>6</v>
      </c>
      <c r="E9" s="62">
        <v>4300</v>
      </c>
      <c r="F9" s="21">
        <f>(E9/C9)</f>
        <v>24.431818181818183</v>
      </c>
    </row>
    <row r="10" spans="1:10" x14ac:dyDescent="0.3">
      <c r="A10" s="14" t="s">
        <v>45</v>
      </c>
      <c r="B10" s="15">
        <v>4</v>
      </c>
      <c r="C10" s="15">
        <v>30</v>
      </c>
      <c r="D10" s="31" t="s">
        <v>26</v>
      </c>
      <c r="E10" s="49">
        <f>$F$9*4*B10</f>
        <v>390.90909090909093</v>
      </c>
      <c r="F10" s="17">
        <f>E10*C10</f>
        <v>11727.272727272728</v>
      </c>
      <c r="I10" s="72"/>
      <c r="J10" s="42"/>
    </row>
    <row r="11" spans="1:10" x14ac:dyDescent="0.3">
      <c r="A11" s="22" t="s">
        <v>15</v>
      </c>
      <c r="B11" s="25"/>
      <c r="C11" s="15">
        <v>1.33</v>
      </c>
      <c r="D11" s="23" t="s">
        <v>16</v>
      </c>
      <c r="E11" s="16">
        <f>(F10*C11)</f>
        <v>15597.27272727273</v>
      </c>
      <c r="F11" s="17">
        <f>E11/12</f>
        <v>1299.7727272727275</v>
      </c>
      <c r="I11" s="72"/>
    </row>
    <row r="12" spans="1:10" x14ac:dyDescent="0.3">
      <c r="A12" s="22" t="s">
        <v>17</v>
      </c>
      <c r="B12" s="25"/>
      <c r="C12" s="15">
        <v>1</v>
      </c>
      <c r="D12" s="23" t="s">
        <v>16</v>
      </c>
      <c r="E12" s="24">
        <f>F10*C12</f>
        <v>11727.272727272728</v>
      </c>
      <c r="F12" s="17">
        <f>E12/12</f>
        <v>977.27272727272737</v>
      </c>
      <c r="I12" s="72"/>
    </row>
    <row r="13" spans="1:10" x14ac:dyDescent="0.3">
      <c r="A13" s="22" t="s">
        <v>34</v>
      </c>
      <c r="B13" s="25"/>
      <c r="C13" s="15">
        <v>8</v>
      </c>
      <c r="D13" s="25" t="s">
        <v>8</v>
      </c>
      <c r="E13" s="24">
        <f>F10+F11+F12</f>
        <v>14004.318181818184</v>
      </c>
      <c r="F13" s="17">
        <f>(E13*C13)/100</f>
        <v>1120.3454545454547</v>
      </c>
      <c r="I13" s="72"/>
    </row>
    <row r="14" spans="1:10" ht="15.6" x14ac:dyDescent="0.4">
      <c r="A14" s="22" t="s">
        <v>35</v>
      </c>
      <c r="B14" s="25"/>
      <c r="C14" s="63">
        <v>27.8</v>
      </c>
      <c r="D14" s="25" t="s">
        <v>8</v>
      </c>
      <c r="E14" s="16">
        <f>F10+F11+F12</f>
        <v>14004.318181818184</v>
      </c>
      <c r="F14" s="26">
        <f>(E14*C14)/100</f>
        <v>3893.2004545454552</v>
      </c>
      <c r="I14" s="42"/>
    </row>
    <row r="15" spans="1:10" x14ac:dyDescent="0.3">
      <c r="A15" s="53" t="s">
        <v>28</v>
      </c>
      <c r="B15" s="54"/>
      <c r="C15" s="19" t="str">
        <f>C8</f>
        <v xml:space="preserve"> </v>
      </c>
      <c r="D15" s="54" t="s">
        <v>0</v>
      </c>
      <c r="E15" s="52" t="s">
        <v>0</v>
      </c>
      <c r="F15" s="28">
        <f>SUM(F11:F14)</f>
        <v>7290.5913636363648</v>
      </c>
    </row>
    <row r="16" spans="1:10" x14ac:dyDescent="0.3">
      <c r="A16" s="29"/>
      <c r="B16" s="58"/>
      <c r="C16" s="1" t="s">
        <v>0</v>
      </c>
      <c r="F16" s="30"/>
    </row>
    <row r="17" spans="1:8" x14ac:dyDescent="0.3">
      <c r="A17" s="11" t="s">
        <v>21</v>
      </c>
      <c r="B17" s="59"/>
      <c r="C17" s="33">
        <f>B10</f>
        <v>4</v>
      </c>
      <c r="D17" s="12" t="s">
        <v>29</v>
      </c>
      <c r="E17" s="65">
        <v>510</v>
      </c>
      <c r="F17" s="13">
        <f>E17*C17</f>
        <v>2040</v>
      </c>
    </row>
    <row r="18" spans="1:8" x14ac:dyDescent="0.3">
      <c r="A18" s="22" t="s">
        <v>22</v>
      </c>
      <c r="B18" s="25"/>
      <c r="C18" s="63">
        <v>1</v>
      </c>
      <c r="D18" s="31" t="s">
        <v>29</v>
      </c>
      <c r="E18" s="66">
        <v>410</v>
      </c>
      <c r="F18" s="17">
        <f>E18*C18</f>
        <v>410</v>
      </c>
    </row>
    <row r="19" spans="1:8" x14ac:dyDescent="0.3">
      <c r="A19" s="14" t="s">
        <v>23</v>
      </c>
      <c r="B19" s="15"/>
      <c r="C19" s="33">
        <f>C17</f>
        <v>4</v>
      </c>
      <c r="D19" s="31" t="s">
        <v>24</v>
      </c>
      <c r="E19" s="66">
        <v>75</v>
      </c>
      <c r="F19" s="32">
        <f>C19*E19</f>
        <v>300</v>
      </c>
    </row>
    <row r="20" spans="1:8" x14ac:dyDescent="0.3">
      <c r="A20" s="14" t="s">
        <v>46</v>
      </c>
      <c r="B20" s="15"/>
      <c r="C20" s="64">
        <v>170</v>
      </c>
      <c r="D20" s="48" t="s">
        <v>30</v>
      </c>
      <c r="E20" s="66">
        <v>4.0999999999999996</v>
      </c>
      <c r="F20" s="32">
        <f>E20*C20*C19</f>
        <v>2787.9999999999995</v>
      </c>
    </row>
    <row r="21" spans="1:8" x14ac:dyDescent="0.3">
      <c r="A21" s="27" t="s">
        <v>18</v>
      </c>
      <c r="B21" s="60"/>
      <c r="C21" s="19"/>
      <c r="D21" s="20"/>
      <c r="E21" s="20"/>
      <c r="F21" s="28">
        <f>F17+F18+F19+F20</f>
        <v>5538</v>
      </c>
    </row>
    <row r="22" spans="1:8" x14ac:dyDescent="0.3">
      <c r="A22" s="29"/>
      <c r="B22" s="58"/>
      <c r="F22" s="30"/>
    </row>
    <row r="23" spans="1:8" x14ac:dyDescent="0.3">
      <c r="A23" s="11" t="s">
        <v>7</v>
      </c>
      <c r="B23" s="59"/>
      <c r="C23" s="67">
        <v>2</v>
      </c>
      <c r="D23" s="33" t="s">
        <v>8</v>
      </c>
      <c r="E23" s="34">
        <f t="shared" ref="E23:E28" si="0">($E$30*C23)/100</f>
        <v>343.5156343188209</v>
      </c>
      <c r="F23" s="13">
        <f t="shared" ref="F23:F29" si="1">E23</f>
        <v>343.5156343188209</v>
      </c>
    </row>
    <row r="24" spans="1:8" x14ac:dyDescent="0.3">
      <c r="A24" s="22" t="s">
        <v>9</v>
      </c>
      <c r="B24" s="25"/>
      <c r="C24" s="63">
        <v>3.65</v>
      </c>
      <c r="D24" s="15" t="s">
        <v>8</v>
      </c>
      <c r="E24" s="35">
        <f t="shared" si="0"/>
        <v>626.91603263184811</v>
      </c>
      <c r="F24" s="17">
        <f t="shared" si="1"/>
        <v>626.91603263184811</v>
      </c>
    </row>
    <row r="25" spans="1:8" x14ac:dyDescent="0.3">
      <c r="A25" s="22" t="s">
        <v>10</v>
      </c>
      <c r="B25" s="25"/>
      <c r="C25" s="68">
        <v>3</v>
      </c>
      <c r="D25" s="15" t="s">
        <v>8</v>
      </c>
      <c r="E25" s="35">
        <f t="shared" si="0"/>
        <v>515.27345147823132</v>
      </c>
      <c r="F25" s="17">
        <f t="shared" si="1"/>
        <v>515.27345147823132</v>
      </c>
    </row>
    <row r="26" spans="1:8" x14ac:dyDescent="0.3">
      <c r="A26" s="22" t="s">
        <v>41</v>
      </c>
      <c r="B26" s="25"/>
      <c r="C26" s="68">
        <v>4.8</v>
      </c>
      <c r="D26" s="15" t="s">
        <v>8</v>
      </c>
      <c r="E26" s="35">
        <f t="shared" si="0"/>
        <v>824.43752236517014</v>
      </c>
      <c r="F26" s="17">
        <f t="shared" si="1"/>
        <v>824.43752236517014</v>
      </c>
    </row>
    <row r="27" spans="1:8" x14ac:dyDescent="0.3">
      <c r="A27" s="22" t="s">
        <v>11</v>
      </c>
      <c r="B27" s="25"/>
      <c r="C27" s="63">
        <v>2.88</v>
      </c>
      <c r="D27" s="15" t="s">
        <v>8</v>
      </c>
      <c r="E27" s="35">
        <f t="shared" si="0"/>
        <v>494.66251341910203</v>
      </c>
      <c r="F27" s="17">
        <f t="shared" si="1"/>
        <v>494.66251341910203</v>
      </c>
    </row>
    <row r="28" spans="1:8" x14ac:dyDescent="0.3">
      <c r="A28" s="22" t="s">
        <v>12</v>
      </c>
      <c r="B28" s="25"/>
      <c r="C28" s="68">
        <v>8.98</v>
      </c>
      <c r="D28" s="15" t="s">
        <v>8</v>
      </c>
      <c r="E28" s="35">
        <f t="shared" si="0"/>
        <v>1542.3851980915058</v>
      </c>
      <c r="F28" s="17">
        <f t="shared" si="1"/>
        <v>1542.3851980915058</v>
      </c>
    </row>
    <row r="29" spans="1:8" x14ac:dyDescent="0.3">
      <c r="A29" s="36" t="s">
        <v>13</v>
      </c>
      <c r="B29" s="61"/>
      <c r="C29" s="37">
        <f>SUM(C23:C28)</f>
        <v>25.31</v>
      </c>
      <c r="D29" s="15" t="str">
        <f>D28</f>
        <v>%</v>
      </c>
      <c r="E29" s="35">
        <f>SUM(E23:E28)</f>
        <v>4347.1903523046785</v>
      </c>
      <c r="F29" s="38">
        <f t="shared" si="1"/>
        <v>4347.1903523046785</v>
      </c>
    </row>
    <row r="30" spans="1:8" x14ac:dyDescent="0.3">
      <c r="A30" s="18"/>
      <c r="B30" s="19"/>
      <c r="C30" s="19"/>
      <c r="D30" s="20"/>
      <c r="E30" s="39">
        <f>(F15+F21)/((100-C29)/100)</f>
        <v>17175.781715941044</v>
      </c>
      <c r="F30" s="40"/>
    </row>
    <row r="31" spans="1:8" x14ac:dyDescent="0.3">
      <c r="A31" s="41"/>
      <c r="E31" s="42"/>
      <c r="F31" s="43"/>
    </row>
    <row r="32" spans="1:8" x14ac:dyDescent="0.3">
      <c r="A32" s="29" t="s">
        <v>19</v>
      </c>
      <c r="B32" s="58"/>
      <c r="F32" s="30">
        <f>F15+F21+F29</f>
        <v>17175.781715941044</v>
      </c>
      <c r="H32" t="s">
        <v>0</v>
      </c>
    </row>
    <row r="33" spans="1:6" x14ac:dyDescent="0.3">
      <c r="A33" s="29" t="s">
        <v>0</v>
      </c>
      <c r="B33" s="58"/>
      <c r="F33" s="30" t="s">
        <v>0</v>
      </c>
    </row>
    <row r="34" spans="1:6" ht="15" thickBot="1" x14ac:dyDescent="0.35">
      <c r="A34" s="44"/>
      <c r="B34" s="45"/>
      <c r="C34" s="45"/>
      <c r="D34" s="46"/>
      <c r="E34" s="46"/>
      <c r="F34" s="47"/>
    </row>
    <row r="36" spans="1:6" x14ac:dyDescent="0.3">
      <c r="A36" s="69" t="s">
        <v>36</v>
      </c>
      <c r="B36" s="70"/>
      <c r="C36" s="69"/>
      <c r="D36" s="69"/>
      <c r="E36" s="69"/>
    </row>
    <row r="37" spans="1:6" x14ac:dyDescent="0.3">
      <c r="A37" s="69" t="s">
        <v>37</v>
      </c>
      <c r="B37" s="70"/>
      <c r="C37" s="69"/>
      <c r="D37" s="69"/>
      <c r="E37" s="69"/>
    </row>
    <row r="38" spans="1:6" x14ac:dyDescent="0.3">
      <c r="A38" s="69" t="s">
        <v>38</v>
      </c>
      <c r="B38" s="70"/>
      <c r="C38" s="69"/>
      <c r="D38" s="69"/>
      <c r="E38" s="69"/>
    </row>
    <row r="39" spans="1:6" x14ac:dyDescent="0.3">
      <c r="A39" s="69" t="s">
        <v>39</v>
      </c>
      <c r="B39" s="70"/>
      <c r="C39" s="69"/>
      <c r="D39" s="69"/>
      <c r="E39" s="69"/>
    </row>
    <row r="40" spans="1:6" x14ac:dyDescent="0.3">
      <c r="A40" s="69" t="s">
        <v>40</v>
      </c>
      <c r="B40" s="70"/>
      <c r="C40" s="69"/>
      <c r="D40" s="69"/>
      <c r="E40" s="69"/>
    </row>
    <row r="42" spans="1:6" x14ac:dyDescent="0.3">
      <c r="A42" s="71" t="s">
        <v>42</v>
      </c>
      <c r="B42" s="70"/>
      <c r="C42" s="69"/>
      <c r="D42" s="69"/>
      <c r="E42" s="69"/>
      <c r="F42" s="69"/>
    </row>
    <row r="43" spans="1:6" x14ac:dyDescent="0.3">
      <c r="A43" s="71" t="s">
        <v>43</v>
      </c>
      <c r="B43" s="70"/>
      <c r="C43" s="69"/>
      <c r="D43" s="69"/>
      <c r="E43" s="69"/>
      <c r="F43" s="69"/>
    </row>
    <row r="44" spans="1:6" x14ac:dyDescent="0.3">
      <c r="A44" s="71" t="s">
        <v>44</v>
      </c>
      <c r="B44" s="70"/>
      <c r="C44" s="69"/>
      <c r="D44" s="69"/>
      <c r="E44" s="69"/>
      <c r="F44" s="69"/>
    </row>
  </sheetData>
  <sheetProtection sheet="1" objects="1" scenarios="1"/>
  <pageMargins left="0.511811024" right="0.511811024" top="0.78740157499999996" bottom="0.78740157499999996" header="0.31496062000000002" footer="0.31496062000000002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Plan1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Evandro</dc:creator>
  <cp:lastModifiedBy>Evandro Sartori</cp:lastModifiedBy>
  <cp:lastPrinted>2016-01-11T12:18:14Z</cp:lastPrinted>
  <dcterms:created xsi:type="dcterms:W3CDTF">2011-05-03T17:34:44Z</dcterms:created>
  <dcterms:modified xsi:type="dcterms:W3CDTF">2026-03-08T20:16:44Z</dcterms:modified>
</cp:coreProperties>
</file>