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filterPrivacy="1" defaultThemeVersion="124226"/>
  <xr:revisionPtr revIDLastSave="0" documentId="13_ncr:1_{CA542C81-87FA-4DF6-AECE-419D0D03EDA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struturas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8" i="4" l="1"/>
  <c r="D25" i="4"/>
  <c r="B19" i="4"/>
  <c r="D8" i="4"/>
  <c r="E9" i="4" s="1"/>
  <c r="D10" i="4" s="1"/>
  <c r="E25" i="4"/>
  <c r="E20" i="4"/>
  <c r="E19" i="4"/>
  <c r="C34" i="4" l="1"/>
  <c r="B34" i="4"/>
  <c r="E18" i="4"/>
  <c r="E21" i="4" s="1"/>
  <c r="E26" i="4" l="1"/>
  <c r="E10" i="4"/>
  <c r="D11" i="4" l="1"/>
  <c r="E11" i="4" s="1"/>
  <c r="D12" i="4"/>
  <c r="E12" i="4" s="1"/>
  <c r="D14" i="4" l="1"/>
  <c r="E14" i="4" s="1"/>
  <c r="D13" i="4"/>
  <c r="E13" i="4" s="1"/>
  <c r="E15" i="4" l="1"/>
  <c r="D35" i="4" s="1"/>
  <c r="D32" i="4" s="1"/>
  <c r="E32" i="4" s="1"/>
  <c r="D28" i="4" l="1"/>
  <c r="E28" i="4" s="1"/>
  <c r="D31" i="4"/>
  <c r="E31" i="4" s="1"/>
  <c r="D30" i="4"/>
  <c r="E30" i="4" s="1"/>
  <c r="D33" i="4"/>
  <c r="E33" i="4" s="1"/>
  <c r="D29" i="4"/>
  <c r="E29" i="4" s="1"/>
  <c r="D34" i="4" l="1"/>
  <c r="E34" i="4" s="1"/>
  <c r="E39" i="4" s="1"/>
</calcChain>
</file>

<file path=xl/sharedStrings.xml><?xml version="1.0" encoding="utf-8"?>
<sst xmlns="http://schemas.openxmlformats.org/spreadsheetml/2006/main" count="80" uniqueCount="53">
  <si>
    <t xml:space="preserve"> </t>
  </si>
  <si>
    <t>Planilha de Custos - Preços Variaveis</t>
  </si>
  <si>
    <t>Discriminação</t>
  </si>
  <si>
    <t>Quantidade</t>
  </si>
  <si>
    <t>Unidade</t>
  </si>
  <si>
    <t>Vl Unitário</t>
  </si>
  <si>
    <t>Total</t>
  </si>
  <si>
    <t>Férias 1/3 abono</t>
  </si>
  <si>
    <t>meses</t>
  </si>
  <si>
    <t>13o.salário</t>
  </si>
  <si>
    <t>%</t>
  </si>
  <si>
    <t>TOTAL SALARIO/ENCARGOS</t>
  </si>
  <si>
    <t>Outras Despesas Administrativas</t>
  </si>
  <si>
    <t>Pis/Cofins</t>
  </si>
  <si>
    <t>Imposto de Renda</t>
  </si>
  <si>
    <t>Contrib.Social s/lucro</t>
  </si>
  <si>
    <t>Lucro Estipulado</t>
  </si>
  <si>
    <t>TOTAL VARIAVEIS</t>
  </si>
  <si>
    <t>Km/l</t>
  </si>
  <si>
    <t>TOTAL CUSTOS VARIAVEIS</t>
  </si>
  <si>
    <t>CUSTOS VARIAVEIS</t>
  </si>
  <si>
    <t>DESPESAS FIXAS</t>
  </si>
  <si>
    <t>horas</t>
  </si>
  <si>
    <t xml:space="preserve">Total com Salários </t>
  </si>
  <si>
    <t>Material de consumo e instalação</t>
  </si>
  <si>
    <t>ISSQN</t>
  </si>
  <si>
    <t xml:space="preserve">ANEXO </t>
  </si>
  <si>
    <t>Preços Variáveis</t>
  </si>
  <si>
    <t>"A planilha tem caráter informativo e orientativo, o licitante deverá utilizar a mesma para apresentar</t>
  </si>
  <si>
    <t>seus valores. Cada empresa deverá alterar os valores e percentuais conforme sua realidade tributária</t>
  </si>
  <si>
    <t>e econômica. Somente os campos de cor diferente do padrão poderão ser alterados. Exemplo: empresas</t>
  </si>
  <si>
    <t>inscritas no simples Nacional deverão "zerar" os campos INSS, Pis/Cofins, ISSQN, Cont.Social e apor o</t>
  </si>
  <si>
    <t>percentual da sua empresa no Simples no campo "Impostos de Renda/Simples".</t>
  </si>
  <si>
    <t xml:space="preserve">"O percentual de "Outras Despesas Administrativas" poderá ser utilizado para contemplar outros </t>
  </si>
  <si>
    <t>Encargos, Gratificações, Adicionais, Auxilios e Despesas Diversas que no momento da confecção da</t>
  </si>
  <si>
    <t>planilha não temos os dados para integrar a mesma separadamente."</t>
  </si>
  <si>
    <t xml:space="preserve">INSS </t>
  </si>
  <si>
    <t>FGTS</t>
  </si>
  <si>
    <t>Salário Montador Estruturas Exp.</t>
  </si>
  <si>
    <t>func</t>
  </si>
  <si>
    <t>Tempo necessário p/montagem/desmontagem</t>
  </si>
  <si>
    <t>dias</t>
  </si>
  <si>
    <t>Deslocamento dos materiais</t>
  </si>
  <si>
    <t>Diarias e alimentação</t>
  </si>
  <si>
    <t>Investimentos Estruturas</t>
  </si>
  <si>
    <t>Depreciação tempo contrato</t>
  </si>
  <si>
    <t>TOTAL ALUGUEL</t>
  </si>
  <si>
    <t xml:space="preserve">TOTAL GERAL </t>
  </si>
  <si>
    <t>unidades</t>
  </si>
  <si>
    <t>TOTAL POR DIA DE EVENTO</t>
  </si>
  <si>
    <t>TOTAL POR HORA DE EVENTO</t>
  </si>
  <si>
    <t>DIMENSÕES 4x4x1</t>
  </si>
  <si>
    <t>SERVIÇO DE MONTAGEM E LOCAÇÃO DE PALCO COM PRATICAVEL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</si>
</sst>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(* #,##0.00_);_(* \(#,##0.00\);_(* &quot;-&quot;??_);_(@_)"/>
    <numFmt numFmtId="165" formatCode="_(&quot;R$ &quot;* #,##0.00_);_(&quot;R$ &quot;* \(#,##0.00\);_(&quot;R$ &quot;* &quot;-&quot;??_);_(@_)"/>
    <numFmt numFmtId="166" formatCode="_(* #,##0_);_(* \(#,##0\);_(* &quot;-&quot;??_);_(@_)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u val="singleAccounting"/>
      <sz val="10"/>
      <name val="Arial"/>
      <family val="2"/>
    </font>
    <font>
      <sz val="8"/>
      <name val="Arial"/>
      <family val="2"/>
    </font>
    <font>
      <sz val="11"/>
      <color theme="1"/>
      <name val="Arial"/>
      <family val="2"/>
    </font>
    <font>
      <sz val="10"/>
      <color theme="1"/>
      <name val="Arial"/>
      <family val="2"/>
    </font>
    <font>
      <sz val="9"/>
      <color theme="1"/>
      <name val="Arial"/>
      <family val="2"/>
    </font>
    <font>
      <b/>
      <sz val="10"/>
      <color theme="1"/>
      <name val="Arial"/>
      <family val="2"/>
    </font>
    <font>
      <sz val="9"/>
      <color rgb="FF000000"/>
      <name val="Calibri"/>
      <family val="2"/>
    </font>
    <font>
      <sz val="11"/>
      <color theme="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0"/>
        <bgColor theme="2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</cellStyleXfs>
  <cellXfs count="84">
    <xf numFmtId="0" fontId="0" fillId="0" borderId="0" xfId="0"/>
    <xf numFmtId="0" fontId="2" fillId="0" borderId="0" xfId="0" applyFont="1" applyAlignment="1">
      <alignment horizontal="center"/>
    </xf>
    <xf numFmtId="0" fontId="3" fillId="0" borderId="0" xfId="0" applyFont="1"/>
    <xf numFmtId="0" fontId="3" fillId="3" borderId="4" xfId="0" applyFont="1" applyFill="1" applyBorder="1"/>
    <xf numFmtId="165" fontId="3" fillId="3" borderId="5" xfId="2" applyFont="1" applyFill="1" applyBorder="1"/>
    <xf numFmtId="165" fontId="3" fillId="3" borderId="0" xfId="2" applyFont="1" applyFill="1" applyBorder="1"/>
    <xf numFmtId="0" fontId="4" fillId="3" borderId="6" xfId="0" applyFont="1" applyFill="1" applyBorder="1"/>
    <xf numFmtId="0" fontId="4" fillId="3" borderId="7" xfId="0" applyFont="1" applyFill="1" applyBorder="1" applyAlignment="1">
      <alignment horizontal="center"/>
    </xf>
    <xf numFmtId="165" fontId="4" fillId="3" borderId="8" xfId="2" applyFont="1" applyFill="1" applyBorder="1"/>
    <xf numFmtId="0" fontId="4" fillId="0" borderId="4" xfId="0" applyFont="1" applyBorder="1"/>
    <xf numFmtId="165" fontId="4" fillId="0" borderId="5" xfId="2" applyFont="1" applyBorder="1"/>
    <xf numFmtId="0" fontId="3" fillId="3" borderId="9" xfId="0" applyFont="1" applyFill="1" applyBorder="1"/>
    <xf numFmtId="165" fontId="3" fillId="3" borderId="11" xfId="2" applyFont="1" applyFill="1" applyBorder="1"/>
    <xf numFmtId="165" fontId="5" fillId="3" borderId="5" xfId="2" applyFont="1" applyFill="1" applyBorder="1"/>
    <xf numFmtId="0" fontId="4" fillId="3" borderId="4" xfId="0" applyFont="1" applyFill="1" applyBorder="1"/>
    <xf numFmtId="165" fontId="4" fillId="3" borderId="5" xfId="2" applyFont="1" applyFill="1" applyBorder="1"/>
    <xf numFmtId="0" fontId="7" fillId="0" borderId="0" xfId="0" applyFont="1"/>
    <xf numFmtId="0" fontId="7" fillId="0" borderId="0" xfId="0" applyFont="1" applyAlignment="1">
      <alignment horizontal="center"/>
    </xf>
    <xf numFmtId="0" fontId="7" fillId="2" borderId="1" xfId="0" applyFont="1" applyFill="1" applyBorder="1"/>
    <xf numFmtId="0" fontId="7" fillId="2" borderId="2" xfId="0" applyFont="1" applyFill="1" applyBorder="1" applyAlignment="1">
      <alignment horizontal="center"/>
    </xf>
    <xf numFmtId="0" fontId="7" fillId="2" borderId="3" xfId="0" applyFont="1" applyFill="1" applyBorder="1" applyAlignment="1">
      <alignment horizontal="center"/>
    </xf>
    <xf numFmtId="0" fontId="7" fillId="3" borderId="7" xfId="0" applyFont="1" applyFill="1" applyBorder="1" applyAlignment="1">
      <alignment horizontal="center"/>
    </xf>
    <xf numFmtId="0" fontId="7" fillId="3" borderId="7" xfId="0" applyFont="1" applyFill="1" applyBorder="1"/>
    <xf numFmtId="43" fontId="7" fillId="3" borderId="7" xfId="0" applyNumberFormat="1" applyFont="1" applyFill="1" applyBorder="1"/>
    <xf numFmtId="164" fontId="3" fillId="3" borderId="0" xfId="1" applyFont="1" applyFill="1" applyBorder="1" applyAlignment="1">
      <alignment horizontal="left"/>
    </xf>
    <xf numFmtId="0" fontId="7" fillId="3" borderId="6" xfId="0" applyFont="1" applyFill="1" applyBorder="1"/>
    <xf numFmtId="0" fontId="7" fillId="3" borderId="8" xfId="0" applyFont="1" applyFill="1" applyBorder="1"/>
    <xf numFmtId="0" fontId="7" fillId="0" borderId="4" xfId="0" applyFont="1" applyBorder="1"/>
    <xf numFmtId="0" fontId="7" fillId="0" borderId="5" xfId="0" applyFont="1" applyBorder="1"/>
    <xf numFmtId="0" fontId="7" fillId="0" borderId="13" xfId="0" applyFont="1" applyBorder="1" applyAlignment="1">
      <alignment horizontal="center"/>
    </xf>
    <xf numFmtId="165" fontId="3" fillId="4" borderId="0" xfId="2" applyFont="1" applyFill="1" applyBorder="1"/>
    <xf numFmtId="165" fontId="3" fillId="4" borderId="5" xfId="2" applyFont="1" applyFill="1" applyBorder="1"/>
    <xf numFmtId="0" fontId="4" fillId="4" borderId="4" xfId="0" applyFont="1" applyFill="1" applyBorder="1"/>
    <xf numFmtId="0" fontId="8" fillId="3" borderId="7" xfId="0" applyFont="1" applyFill="1" applyBorder="1" applyAlignment="1">
      <alignment horizontal="center"/>
    </xf>
    <xf numFmtId="0" fontId="8" fillId="0" borderId="10" xfId="0" applyFont="1" applyBorder="1" applyAlignment="1">
      <alignment horizontal="center"/>
    </xf>
    <xf numFmtId="0" fontId="7" fillId="0" borderId="10" xfId="0" applyFont="1" applyBorder="1"/>
    <xf numFmtId="0" fontId="6" fillId="3" borderId="7" xfId="0" applyFont="1" applyFill="1" applyBorder="1" applyAlignment="1">
      <alignment horizontal="center"/>
    </xf>
    <xf numFmtId="165" fontId="3" fillId="3" borderId="7" xfId="2" applyFont="1" applyFill="1" applyBorder="1"/>
    <xf numFmtId="0" fontId="8" fillId="4" borderId="10" xfId="0" applyFont="1" applyFill="1" applyBorder="1" applyAlignment="1">
      <alignment horizontal="center"/>
    </xf>
    <xf numFmtId="0" fontId="6" fillId="4" borderId="10" xfId="0" applyFont="1" applyFill="1" applyBorder="1" applyAlignment="1">
      <alignment horizontal="center"/>
    </xf>
    <xf numFmtId="165" fontId="3" fillId="4" borderId="10" xfId="2" applyFont="1" applyFill="1" applyBorder="1"/>
    <xf numFmtId="0" fontId="4" fillId="0" borderId="9" xfId="0" applyFont="1" applyBorder="1"/>
    <xf numFmtId="165" fontId="4" fillId="0" borderId="11" xfId="2" applyFont="1" applyBorder="1"/>
    <xf numFmtId="0" fontId="4" fillId="4" borderId="9" xfId="0" applyFont="1" applyFill="1" applyBorder="1"/>
    <xf numFmtId="165" fontId="3" fillId="4" borderId="11" xfId="2" applyFont="1" applyFill="1" applyBorder="1"/>
    <xf numFmtId="0" fontId="8" fillId="3" borderId="10" xfId="0" applyFont="1" applyFill="1" applyBorder="1" applyAlignment="1">
      <alignment horizontal="center"/>
    </xf>
    <xf numFmtId="0" fontId="3" fillId="2" borderId="4" xfId="0" applyFont="1" applyFill="1" applyBorder="1"/>
    <xf numFmtId="165" fontId="3" fillId="2" borderId="5" xfId="2" applyFont="1" applyFill="1" applyBorder="1"/>
    <xf numFmtId="0" fontId="10" fillId="3" borderId="7" xfId="0" applyFont="1" applyFill="1" applyBorder="1" applyAlignment="1">
      <alignment horizontal="center"/>
    </xf>
    <xf numFmtId="0" fontId="6" fillId="3" borderId="10" xfId="0" applyFont="1" applyFill="1" applyBorder="1" applyAlignment="1">
      <alignment horizontal="center"/>
    </xf>
    <xf numFmtId="166" fontId="3" fillId="3" borderId="7" xfId="1" applyNumberFormat="1" applyFont="1" applyFill="1" applyBorder="1" applyAlignment="1">
      <alignment horizontal="center"/>
    </xf>
    <xf numFmtId="0" fontId="11" fillId="0" borderId="0" xfId="0" applyFont="1"/>
    <xf numFmtId="0" fontId="0" fillId="0" borderId="0" xfId="0" applyAlignment="1">
      <alignment horizontal="center"/>
    </xf>
    <xf numFmtId="0" fontId="11" fillId="0" borderId="0" xfId="0" applyFont="1" applyAlignment="1">
      <alignment horizontal="center"/>
    </xf>
    <xf numFmtId="165" fontId="3" fillId="5" borderId="0" xfId="2" applyFont="1" applyFill="1" applyBorder="1" applyProtection="1">
      <protection locked="0"/>
    </xf>
    <xf numFmtId="165" fontId="3" fillId="5" borderId="10" xfId="2" applyFont="1" applyFill="1" applyBorder="1" applyProtection="1">
      <protection locked="0"/>
    </xf>
    <xf numFmtId="2" fontId="8" fillId="5" borderId="10" xfId="0" applyNumberFormat="1" applyFont="1" applyFill="1" applyBorder="1" applyAlignment="1" applyProtection="1">
      <alignment horizontal="center"/>
      <protection locked="0"/>
    </xf>
    <xf numFmtId="0" fontId="3" fillId="3" borderId="6" xfId="0" applyFont="1" applyFill="1" applyBorder="1"/>
    <xf numFmtId="165" fontId="3" fillId="3" borderId="8" xfId="2" applyFont="1" applyFill="1" applyBorder="1"/>
    <xf numFmtId="165" fontId="3" fillId="5" borderId="5" xfId="2" applyFont="1" applyFill="1" applyBorder="1" applyProtection="1">
      <protection locked="0"/>
    </xf>
    <xf numFmtId="0" fontId="6" fillId="2" borderId="4" xfId="0" applyFont="1" applyFill="1" applyBorder="1"/>
    <xf numFmtId="165" fontId="3" fillId="2" borderId="0" xfId="2" applyFont="1" applyFill="1" applyBorder="1" applyProtection="1"/>
    <xf numFmtId="43" fontId="8" fillId="3" borderId="0" xfId="0" applyNumberFormat="1" applyFont="1" applyFill="1"/>
    <xf numFmtId="0" fontId="9" fillId="2" borderId="0" xfId="0" applyFont="1" applyFill="1" applyAlignment="1">
      <alignment horizontal="left"/>
    </xf>
    <xf numFmtId="0" fontId="8" fillId="3" borderId="0" xfId="0" applyFont="1" applyFill="1" applyAlignment="1">
      <alignment horizontal="center"/>
    </xf>
    <xf numFmtId="0" fontId="9" fillId="3" borderId="0" xfId="0" applyFont="1" applyFill="1"/>
    <xf numFmtId="0" fontId="3" fillId="3" borderId="0" xfId="0" applyFont="1" applyFill="1"/>
    <xf numFmtId="0" fontId="8" fillId="5" borderId="0" xfId="0" applyFont="1" applyFill="1" applyAlignment="1" applyProtection="1">
      <alignment horizontal="center"/>
      <protection locked="0"/>
    </xf>
    <xf numFmtId="0" fontId="3" fillId="3" borderId="0" xfId="0" applyFont="1" applyFill="1" applyAlignment="1">
      <alignment horizontal="center"/>
    </xf>
    <xf numFmtId="0" fontId="8" fillId="0" borderId="0" xfId="0" applyFont="1" applyAlignment="1">
      <alignment horizontal="center"/>
    </xf>
    <xf numFmtId="0" fontId="8" fillId="4" borderId="0" xfId="0" applyFont="1" applyFill="1" applyAlignment="1">
      <alignment horizontal="center"/>
    </xf>
    <xf numFmtId="0" fontId="6" fillId="4" borderId="0" xfId="0" applyFont="1" applyFill="1" applyAlignment="1">
      <alignment horizontal="center"/>
    </xf>
    <xf numFmtId="2" fontId="8" fillId="5" borderId="0" xfId="0" applyNumberFormat="1" applyFont="1" applyFill="1" applyAlignment="1" applyProtection="1">
      <alignment horizontal="center"/>
      <protection locked="0"/>
    </xf>
    <xf numFmtId="43" fontId="7" fillId="0" borderId="0" xfId="0" applyNumberFormat="1" applyFont="1"/>
    <xf numFmtId="0" fontId="3" fillId="0" borderId="4" xfId="0" applyFont="1" applyBorder="1"/>
    <xf numFmtId="165" fontId="6" fillId="0" borderId="5" xfId="2" applyFont="1" applyBorder="1"/>
    <xf numFmtId="0" fontId="3" fillId="5" borderId="0" xfId="0" applyFont="1" applyFill="1" applyAlignment="1" applyProtection="1">
      <alignment horizontal="center"/>
      <protection locked="0"/>
    </xf>
    <xf numFmtId="165" fontId="3" fillId="0" borderId="5" xfId="2" applyFont="1" applyBorder="1"/>
    <xf numFmtId="0" fontId="8" fillId="0" borderId="12" xfId="0" applyFont="1" applyBorder="1"/>
    <xf numFmtId="165" fontId="7" fillId="0" borderId="14" xfId="2" applyFont="1" applyBorder="1"/>
    <xf numFmtId="0" fontId="7" fillId="4" borderId="0" xfId="0" applyFont="1" applyFill="1"/>
    <xf numFmtId="0" fontId="7" fillId="4" borderId="13" xfId="0" applyFont="1" applyFill="1" applyBorder="1"/>
    <xf numFmtId="0" fontId="12" fillId="4" borderId="0" xfId="0" applyFont="1" applyFill="1" applyAlignment="1">
      <alignment horizontal="center"/>
    </xf>
    <xf numFmtId="0" fontId="12" fillId="6" borderId="13" xfId="0" applyFont="1" applyFill="1" applyBorder="1" applyAlignment="1">
      <alignment horizontal="center"/>
    </xf>
  </cellXfs>
  <cellStyles count="3">
    <cellStyle name="Moeda" xfId="2" builtinId="4"/>
    <cellStyle name="Normal" xfId="0" builtinId="0"/>
    <cellStyle name="Vírgula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52"/>
  <sheetViews>
    <sheetView tabSelected="1" topLeftCell="A21" workbookViewId="0">
      <selection activeCell="C38" sqref="C38"/>
    </sheetView>
  </sheetViews>
  <sheetFormatPr defaultColWidth="9.109375" defaultRowHeight="13.8" x14ac:dyDescent="0.25"/>
  <cols>
    <col min="1" max="1" width="29.109375" style="16" customWidth="1"/>
    <col min="2" max="2" width="10.88671875" style="17" customWidth="1"/>
    <col min="3" max="3" width="7.88671875" style="16" customWidth="1"/>
    <col min="4" max="4" width="14.88671875" style="16" customWidth="1"/>
    <col min="5" max="5" width="19" style="16" customWidth="1"/>
    <col min="6" max="16384" width="9.109375" style="16"/>
  </cols>
  <sheetData>
    <row r="1" spans="1:7" ht="15.6" x14ac:dyDescent="0.3">
      <c r="B1" s="1" t="s">
        <v>26</v>
      </c>
      <c r="E1" s="2" t="s">
        <v>0</v>
      </c>
    </row>
    <row r="2" spans="1:7" ht="15.6" x14ac:dyDescent="0.3">
      <c r="B2" s="1"/>
      <c r="E2" s="2"/>
    </row>
    <row r="3" spans="1:7" x14ac:dyDescent="0.25">
      <c r="B3" s="16" t="s">
        <v>1</v>
      </c>
      <c r="D3" s="16" t="s">
        <v>27</v>
      </c>
    </row>
    <row r="4" spans="1:7" x14ac:dyDescent="0.25">
      <c r="A4" s="2" t="s">
        <v>52</v>
      </c>
    </row>
    <row r="5" spans="1:7" x14ac:dyDescent="0.25">
      <c r="A5" s="2" t="s">
        <v>51</v>
      </c>
    </row>
    <row r="6" spans="1:7" ht="14.4" thickBot="1" x14ac:dyDescent="0.3"/>
    <row r="7" spans="1:7" x14ac:dyDescent="0.25">
      <c r="A7" s="18" t="s">
        <v>2</v>
      </c>
      <c r="B7" s="19" t="s">
        <v>3</v>
      </c>
      <c r="C7" s="19" t="s">
        <v>4</v>
      </c>
      <c r="D7" s="19" t="s">
        <v>5</v>
      </c>
      <c r="E7" s="20" t="s">
        <v>6</v>
      </c>
    </row>
    <row r="8" spans="1:7" x14ac:dyDescent="0.25">
      <c r="A8" s="46" t="s">
        <v>38</v>
      </c>
      <c r="B8" s="76">
        <v>4</v>
      </c>
      <c r="C8" s="63" t="s">
        <v>39</v>
      </c>
      <c r="D8" s="61">
        <f>E8/176</f>
        <v>22.727272727272727</v>
      </c>
      <c r="E8" s="59">
        <v>4000</v>
      </c>
    </row>
    <row r="9" spans="1:7" x14ac:dyDescent="0.25">
      <c r="A9" s="60" t="s">
        <v>40</v>
      </c>
      <c r="B9" s="76">
        <v>2</v>
      </c>
      <c r="C9" s="63" t="s">
        <v>41</v>
      </c>
      <c r="D9" s="61" t="s">
        <v>0</v>
      </c>
      <c r="E9" s="47">
        <f>D8*B9*8*B8</f>
        <v>1454.5454545454545</v>
      </c>
    </row>
    <row r="10" spans="1:7" x14ac:dyDescent="0.25">
      <c r="A10" s="3" t="s">
        <v>23</v>
      </c>
      <c r="B10" s="64">
        <v>1</v>
      </c>
      <c r="C10" s="65" t="s">
        <v>22</v>
      </c>
      <c r="D10" s="5">
        <f>E9</f>
        <v>1454.5454545454545</v>
      </c>
      <c r="E10" s="4">
        <f>D10*B10</f>
        <v>1454.5454545454545</v>
      </c>
    </row>
    <row r="11" spans="1:7" x14ac:dyDescent="0.25">
      <c r="A11" s="3" t="s">
        <v>7</v>
      </c>
      <c r="B11" s="64">
        <v>1.33</v>
      </c>
      <c r="C11" s="66" t="s">
        <v>8</v>
      </c>
      <c r="D11" s="5">
        <f>($E$10*B11)</f>
        <v>1934.5454545454545</v>
      </c>
      <c r="E11" s="4">
        <f>D11/12</f>
        <v>161.21212121212122</v>
      </c>
    </row>
    <row r="12" spans="1:7" x14ac:dyDescent="0.25">
      <c r="A12" s="3" t="s">
        <v>9</v>
      </c>
      <c r="B12" s="64">
        <v>1</v>
      </c>
      <c r="C12" s="66" t="s">
        <v>8</v>
      </c>
      <c r="D12" s="5">
        <f>($E$10*B12)</f>
        <v>1454.5454545454545</v>
      </c>
      <c r="E12" s="4">
        <f>D12/12</f>
        <v>121.2121212121212</v>
      </c>
    </row>
    <row r="13" spans="1:7" x14ac:dyDescent="0.25">
      <c r="A13" s="3" t="s">
        <v>36</v>
      </c>
      <c r="B13" s="67">
        <v>27.8</v>
      </c>
      <c r="C13" s="68" t="s">
        <v>10</v>
      </c>
      <c r="D13" s="5">
        <f>(E10+E11+E12)*B13/100</f>
        <v>482.87757575757576</v>
      </c>
      <c r="E13" s="4">
        <f>D13</f>
        <v>482.87757575757576</v>
      </c>
    </row>
    <row r="14" spans="1:7" ht="15.6" x14ac:dyDescent="0.4">
      <c r="A14" s="3" t="s">
        <v>37</v>
      </c>
      <c r="B14" s="64">
        <v>8</v>
      </c>
      <c r="C14" s="68" t="s">
        <v>10</v>
      </c>
      <c r="D14" s="5">
        <f>(E10+E11+E12)*B14/100</f>
        <v>138.95757575757577</v>
      </c>
      <c r="E14" s="13">
        <f>D14</f>
        <v>138.95757575757577</v>
      </c>
    </row>
    <row r="15" spans="1:7" x14ac:dyDescent="0.25">
      <c r="A15" s="6" t="s">
        <v>11</v>
      </c>
      <c r="B15" s="48" t="s">
        <v>0</v>
      </c>
      <c r="C15" s="7" t="s">
        <v>0</v>
      </c>
      <c r="D15" s="22"/>
      <c r="E15" s="8">
        <f>E10+E11+E12+E13+E14</f>
        <v>2358.8048484848487</v>
      </c>
      <c r="G15" s="16" t="s">
        <v>0</v>
      </c>
    </row>
    <row r="16" spans="1:7" x14ac:dyDescent="0.25">
      <c r="A16" s="9"/>
      <c r="B16" s="69"/>
      <c r="E16" s="10"/>
      <c r="G16" s="16" t="s">
        <v>0</v>
      </c>
    </row>
    <row r="17" spans="1:7" x14ac:dyDescent="0.25">
      <c r="A17" s="41" t="s">
        <v>20</v>
      </c>
      <c r="B17" s="34"/>
      <c r="C17" s="35"/>
      <c r="D17" s="35"/>
      <c r="E17" s="42"/>
      <c r="G17" s="16" t="s">
        <v>0</v>
      </c>
    </row>
    <row r="18" spans="1:7" x14ac:dyDescent="0.25">
      <c r="A18" s="3" t="s">
        <v>42</v>
      </c>
      <c r="B18" s="67">
        <v>350</v>
      </c>
      <c r="C18" s="64" t="s">
        <v>18</v>
      </c>
      <c r="D18" s="54">
        <v>4.8</v>
      </c>
      <c r="E18" s="4">
        <f>D18*B18</f>
        <v>1680</v>
      </c>
    </row>
    <row r="19" spans="1:7" x14ac:dyDescent="0.25">
      <c r="A19" s="3" t="s">
        <v>43</v>
      </c>
      <c r="B19" s="64">
        <f>B8*B9</f>
        <v>8</v>
      </c>
      <c r="C19" s="64" t="s">
        <v>48</v>
      </c>
      <c r="D19" s="54">
        <v>75</v>
      </c>
      <c r="E19" s="4">
        <f>D19*B19</f>
        <v>600</v>
      </c>
    </row>
    <row r="20" spans="1:7" x14ac:dyDescent="0.25">
      <c r="A20" s="3" t="s">
        <v>24</v>
      </c>
      <c r="B20" s="64">
        <v>4</v>
      </c>
      <c r="C20" s="68" t="s">
        <v>41</v>
      </c>
      <c r="D20" s="54">
        <v>450</v>
      </c>
      <c r="E20" s="4">
        <f>D20*B20</f>
        <v>1800</v>
      </c>
    </row>
    <row r="21" spans="1:7" x14ac:dyDescent="0.25">
      <c r="A21" s="6" t="s">
        <v>19</v>
      </c>
      <c r="B21" s="33"/>
      <c r="C21" s="7" t="s">
        <v>0</v>
      </c>
      <c r="D21" s="37"/>
      <c r="E21" s="8">
        <f>SUM(E18:E20)</f>
        <v>4080</v>
      </c>
    </row>
    <row r="22" spans="1:7" x14ac:dyDescent="0.25">
      <c r="A22" s="32"/>
      <c r="B22" s="70"/>
      <c r="C22" s="71"/>
      <c r="D22" s="30"/>
      <c r="E22" s="31"/>
    </row>
    <row r="23" spans="1:7" x14ac:dyDescent="0.25">
      <c r="A23" s="43" t="s">
        <v>21</v>
      </c>
      <c r="B23" s="38"/>
      <c r="C23" s="39"/>
      <c r="D23" s="40"/>
      <c r="E23" s="44"/>
    </row>
    <row r="24" spans="1:7" x14ac:dyDescent="0.25">
      <c r="A24" s="11" t="s">
        <v>44</v>
      </c>
      <c r="B24" s="45" t="s">
        <v>0</v>
      </c>
      <c r="C24" s="49" t="s">
        <v>0</v>
      </c>
      <c r="D24" s="55">
        <v>550000</v>
      </c>
      <c r="E24" s="12" t="s">
        <v>0</v>
      </c>
    </row>
    <row r="25" spans="1:7" x14ac:dyDescent="0.25">
      <c r="A25" s="57" t="s">
        <v>45</v>
      </c>
      <c r="B25" s="50">
        <v>4</v>
      </c>
      <c r="C25" s="36" t="s">
        <v>41</v>
      </c>
      <c r="D25" s="37">
        <f>($D$24*10%)</f>
        <v>55000</v>
      </c>
      <c r="E25" s="58">
        <f>D25/30*B25</f>
        <v>7333.333333333333</v>
      </c>
      <c r="G25" s="16" t="s">
        <v>0</v>
      </c>
    </row>
    <row r="26" spans="1:7" x14ac:dyDescent="0.25">
      <c r="A26" s="6" t="s">
        <v>46</v>
      </c>
      <c r="B26" s="33" t="s">
        <v>0</v>
      </c>
      <c r="C26" s="7" t="s">
        <v>0</v>
      </c>
      <c r="D26" s="23" t="s">
        <v>0</v>
      </c>
      <c r="E26" s="8">
        <f>SUM(E25:E25)</f>
        <v>7333.333333333333</v>
      </c>
    </row>
    <row r="27" spans="1:7" x14ac:dyDescent="0.25">
      <c r="A27" s="9"/>
      <c r="B27" s="69"/>
      <c r="E27" s="10"/>
    </row>
    <row r="28" spans="1:7" x14ac:dyDescent="0.25">
      <c r="A28" s="11" t="s">
        <v>12</v>
      </c>
      <c r="B28" s="56">
        <v>5</v>
      </c>
      <c r="C28" s="45" t="s">
        <v>10</v>
      </c>
      <c r="D28" s="62">
        <f t="shared" ref="D28:D33" si="0">($D$35*B28)/100</f>
        <v>986.96704757189207</v>
      </c>
      <c r="E28" s="4">
        <f t="shared" ref="E28:E34" si="1">D28</f>
        <v>986.96704757189207</v>
      </c>
    </row>
    <row r="29" spans="1:7" x14ac:dyDescent="0.25">
      <c r="A29" s="3" t="s">
        <v>25</v>
      </c>
      <c r="B29" s="72">
        <v>3</v>
      </c>
      <c r="C29" s="64" t="s">
        <v>10</v>
      </c>
      <c r="D29" s="62">
        <f t="shared" si="0"/>
        <v>592.18022854313517</v>
      </c>
      <c r="E29" s="4">
        <f t="shared" si="1"/>
        <v>592.18022854313517</v>
      </c>
    </row>
    <row r="30" spans="1:7" x14ac:dyDescent="0.25">
      <c r="A30" s="3" t="s">
        <v>13</v>
      </c>
      <c r="B30" s="67">
        <v>3.65</v>
      </c>
      <c r="C30" s="64" t="s">
        <v>10</v>
      </c>
      <c r="D30" s="62">
        <f t="shared" si="0"/>
        <v>720.48594472748107</v>
      </c>
      <c r="E30" s="4">
        <f t="shared" si="1"/>
        <v>720.48594472748107</v>
      </c>
    </row>
    <row r="31" spans="1:7" x14ac:dyDescent="0.25">
      <c r="A31" s="3" t="s">
        <v>14</v>
      </c>
      <c r="B31" s="72">
        <v>2.4</v>
      </c>
      <c r="C31" s="64" t="s">
        <v>10</v>
      </c>
      <c r="D31" s="62">
        <f t="shared" si="0"/>
        <v>473.74418283450819</v>
      </c>
      <c r="E31" s="4">
        <f t="shared" si="1"/>
        <v>473.74418283450819</v>
      </c>
    </row>
    <row r="32" spans="1:7" x14ac:dyDescent="0.25">
      <c r="A32" s="3" t="s">
        <v>15</v>
      </c>
      <c r="B32" s="67">
        <v>1.08</v>
      </c>
      <c r="C32" s="64" t="s">
        <v>10</v>
      </c>
      <c r="D32" s="62">
        <f t="shared" si="0"/>
        <v>213.18488227552868</v>
      </c>
      <c r="E32" s="4">
        <f t="shared" si="1"/>
        <v>213.18488227552868</v>
      </c>
    </row>
    <row r="33" spans="1:5" ht="15.6" x14ac:dyDescent="0.4">
      <c r="A33" s="3" t="s">
        <v>16</v>
      </c>
      <c r="B33" s="72">
        <v>15.1</v>
      </c>
      <c r="C33" s="64" t="s">
        <v>10</v>
      </c>
      <c r="D33" s="62">
        <f t="shared" si="0"/>
        <v>2980.6404836671136</v>
      </c>
      <c r="E33" s="13">
        <f t="shared" si="1"/>
        <v>2980.6404836671136</v>
      </c>
    </row>
    <row r="34" spans="1:5" x14ac:dyDescent="0.25">
      <c r="A34" s="14" t="s">
        <v>17</v>
      </c>
      <c r="B34" s="24">
        <f>SUM(B28:B33)</f>
        <v>30.23</v>
      </c>
      <c r="C34" s="64" t="str">
        <f>C33</f>
        <v>%</v>
      </c>
      <c r="D34" s="62">
        <f>SUM(D28:D33)</f>
        <v>5967.2027696196583</v>
      </c>
      <c r="E34" s="15">
        <f t="shared" si="1"/>
        <v>5967.2027696196583</v>
      </c>
    </row>
    <row r="35" spans="1:5" x14ac:dyDescent="0.25">
      <c r="A35" s="25"/>
      <c r="B35" s="21"/>
      <c r="C35" s="22"/>
      <c r="D35" s="23">
        <f>(E15+E21+E26)/((100-B34)/100)</f>
        <v>19739.34095143784</v>
      </c>
      <c r="E35" s="26"/>
    </row>
    <row r="36" spans="1:5" x14ac:dyDescent="0.25">
      <c r="A36" s="27"/>
      <c r="D36" s="73"/>
      <c r="E36" s="28"/>
    </row>
    <row r="37" spans="1:5" x14ac:dyDescent="0.25">
      <c r="A37" s="74" t="s">
        <v>47</v>
      </c>
      <c r="E37" s="75" t="s">
        <v>0</v>
      </c>
    </row>
    <row r="38" spans="1:5" x14ac:dyDescent="0.25">
      <c r="A38" s="74" t="s">
        <v>49</v>
      </c>
      <c r="C38" s="82">
        <v>4</v>
      </c>
      <c r="D38" s="80" t="s">
        <v>0</v>
      </c>
      <c r="E38" s="77">
        <f>D35/C38</f>
        <v>4934.83523785946</v>
      </c>
    </row>
    <row r="39" spans="1:5" ht="14.4" thickBot="1" x14ac:dyDescent="0.3">
      <c r="A39" s="78" t="s">
        <v>50</v>
      </c>
      <c r="B39" s="29"/>
      <c r="C39" s="83">
        <v>8</v>
      </c>
      <c r="D39" s="81" t="s">
        <v>0</v>
      </c>
      <c r="E39" s="79">
        <f>E38/C39</f>
        <v>616.8544047324325</v>
      </c>
    </row>
    <row r="42" spans="1:5" ht="14.4" x14ac:dyDescent="0.3">
      <c r="A42" s="51" t="s">
        <v>28</v>
      </c>
      <c r="B42" s="52"/>
      <c r="C42"/>
      <c r="D42"/>
      <c r="E42"/>
    </row>
    <row r="43" spans="1:5" ht="14.4" x14ac:dyDescent="0.3">
      <c r="A43" s="51" t="s">
        <v>29</v>
      </c>
      <c r="B43" s="52"/>
      <c r="C43"/>
      <c r="D43"/>
      <c r="E43"/>
    </row>
    <row r="44" spans="1:5" x14ac:dyDescent="0.25">
      <c r="A44" s="51" t="s">
        <v>30</v>
      </c>
      <c r="B44" s="53"/>
      <c r="C44" s="51"/>
      <c r="D44" s="51"/>
      <c r="E44" s="51"/>
    </row>
    <row r="45" spans="1:5" x14ac:dyDescent="0.25">
      <c r="A45" s="51" t="s">
        <v>31</v>
      </c>
      <c r="B45" s="53"/>
      <c r="C45" s="51"/>
      <c r="D45" s="51"/>
      <c r="E45" s="51"/>
    </row>
    <row r="46" spans="1:5" x14ac:dyDescent="0.25">
      <c r="A46" s="51" t="s">
        <v>32</v>
      </c>
      <c r="B46" s="53"/>
      <c r="C46" s="51"/>
      <c r="D46" s="51"/>
      <c r="E46" s="51"/>
    </row>
    <row r="47" spans="1:5" x14ac:dyDescent="0.25">
      <c r="A47" s="51"/>
      <c r="B47" s="53"/>
      <c r="C47" s="51"/>
      <c r="D47" s="51"/>
      <c r="E47" s="51"/>
    </row>
    <row r="48" spans="1:5" ht="14.4" x14ac:dyDescent="0.3">
      <c r="A48" s="51" t="s">
        <v>33</v>
      </c>
      <c r="B48" s="52"/>
      <c r="C48"/>
      <c r="D48"/>
      <c r="E48"/>
    </row>
    <row r="49" spans="1:5" ht="14.4" x14ac:dyDescent="0.3">
      <c r="A49" s="51" t="s">
        <v>34</v>
      </c>
      <c r="B49" s="52"/>
      <c r="C49"/>
      <c r="D49"/>
      <c r="E49"/>
    </row>
    <row r="50" spans="1:5" ht="14.4" x14ac:dyDescent="0.3">
      <c r="A50" s="51" t="s">
        <v>35</v>
      </c>
      <c r="B50" s="52"/>
      <c r="C50"/>
      <c r="D50"/>
      <c r="E50"/>
    </row>
    <row r="51" spans="1:5" ht="14.4" x14ac:dyDescent="0.3">
      <c r="A51"/>
      <c r="B51" s="52"/>
      <c r="C51"/>
      <c r="D51"/>
      <c r="E51"/>
    </row>
    <row r="52" spans="1:5" ht="14.4" x14ac:dyDescent="0.3">
      <c r="A52"/>
      <c r="B52" s="52"/>
      <c r="C52"/>
      <c r="D52"/>
      <c r="E52"/>
    </row>
  </sheetData>
  <sheetProtection sheet="1" objects="1" scenarios="1"/>
  <pageMargins left="0.511811024" right="0.511811024" top="0.78740157499999996" bottom="0.78740157499999996" header="0.31496062000000002" footer="0.31496062000000002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Estruturas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2006-09-25T12:47:36Z</dcterms:created>
  <dcterms:modified xsi:type="dcterms:W3CDTF">2026-03-10T23:51:14Z</dcterms:modified>
</cp:coreProperties>
</file>